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1.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worksheets/sheet1.xml" ContentType="application/vnd.openxmlformats-officedocument.spreadsheetml.worksheet+xml"/>
  <Override PartName="/xl/drawings/drawing9.xml" ContentType="application/vnd.openxmlformats-officedocument.drawing+xml"/>
  <Override PartName="/xl/drawings/drawing10.xml" ContentType="application/vnd.openxmlformats-officedocument.drawing+xml"/>
  <Override PartName="/xl/worksheets/sheet2.xml" ContentType="application/vnd.openxmlformats-officedocument.spreadsheetml.worksheet+xml"/>
  <Override PartName="/xl/worksheets/sheet3.xml" ContentType="application/vnd.openxmlformats-officedocument.spreadsheetml.worksheet+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tables/table74.xml" ContentType="application/vnd.openxmlformats-officedocument.spreadsheetml.table+xml"/>
  <Override PartName="/xl/tables/table75.xml" ContentType="application/vnd.openxmlformats-officedocument.spreadsheetml.table+xml"/>
  <Override PartName="/xl/tables/table76.xml" ContentType="application/vnd.openxmlformats-officedocument.spreadsheetml.table+xml"/>
  <Override PartName="/xl/tables/table77.xml" ContentType="application/vnd.openxmlformats-officedocument.spreadsheetml.table+xml"/>
  <Override PartName="/xl/tables/table78.xml" ContentType="application/vnd.openxmlformats-officedocument.spreadsheetml.table+xml"/>
  <Override PartName="/xl/tables/table79.xml" ContentType="application/vnd.openxmlformats-officedocument.spreadsheetml.table+xml"/>
  <Override PartName="/xl/tables/table80.xml" ContentType="application/vnd.openxmlformats-officedocument.spreadsheetml.table+xml"/>
  <Override PartName="/xl/tables/table81.xml" ContentType="application/vnd.openxmlformats-officedocument.spreadsheetml.table+xml"/>
  <Override PartName="/xl/tables/table82.xml" ContentType="application/vnd.openxmlformats-officedocument.spreadsheetml.table+xml"/>
  <Override PartName="/xl/tables/table83.xml" ContentType="application/vnd.openxmlformats-officedocument.spreadsheetml.table+xml"/>
  <Override PartName="/xl/tables/table84.xml" ContentType="application/vnd.openxmlformats-officedocument.spreadsheetml.table+xml"/>
  <Override PartName="/xl/tables/table85.xml" ContentType="application/vnd.openxmlformats-officedocument.spreadsheetml.table+xml"/>
  <Override PartName="/xl/tables/table86.xml" ContentType="application/vnd.openxmlformats-officedocument.spreadsheetml.table+xml"/>
  <Override PartName="/xl/tables/table87.xml" ContentType="application/vnd.openxmlformats-officedocument.spreadsheetml.table+xml"/>
  <Override PartName="/xl/tables/table88.xml" ContentType="application/vnd.openxmlformats-officedocument.spreadsheetml.table+xml"/>
  <Override PartName="/xl/tables/table89.xml" ContentType="application/vnd.openxmlformats-officedocument.spreadsheetml.table+xml"/>
  <Override PartName="/xl/tables/table90.xml" ContentType="application/vnd.openxmlformats-officedocument.spreadsheetml.table+xml"/>
  <Override PartName="/xl/tables/table91.xml" ContentType="application/vnd.openxmlformats-officedocument.spreadsheetml.table+xml"/>
  <Override PartName="/xl/tables/table92.xml" ContentType="application/vnd.openxmlformats-officedocument.spreadsheetml.table+xml"/>
  <Override PartName="/xl/tables/table93.xml" ContentType="application/vnd.openxmlformats-officedocument.spreadsheetml.table+xml"/>
  <Override PartName="/xl/tables/table94.xml" ContentType="application/vnd.openxmlformats-officedocument.spreadsheetml.table+xml"/>
  <Override PartName="/xl/tables/table95.xml" ContentType="application/vnd.openxmlformats-officedocument.spreadsheetml.table+xml"/>
  <Override PartName="/xl/tables/table96.xml" ContentType="application/vnd.openxmlformats-officedocument.spreadsheetml.table+xml"/>
  <Override PartName="/xl/tables/table97.xml" ContentType="application/vnd.openxmlformats-officedocument.spreadsheetml.table+xml"/>
  <Override PartName="/xl/tables/table98.xml" ContentType="application/vnd.openxmlformats-officedocument.spreadsheetml.table+xml"/>
  <Override PartName="/xl/tables/table99.xml" ContentType="application/vnd.openxmlformats-officedocument.spreadsheetml.table+xml"/>
  <Override PartName="/xl/tables/table100.xml" ContentType="application/vnd.openxmlformats-officedocument.spreadsheetml.table+xml"/>
  <Override PartName="/xl/tables/table101.xml" ContentType="application/vnd.openxmlformats-officedocument.spreadsheetml.table+xml"/>
  <Override PartName="/xl/tables/table102.xml" ContentType="application/vnd.openxmlformats-officedocument.spreadsheetml.table+xml"/>
  <Override PartName="/xl/tables/table103.xml" ContentType="application/vnd.openxmlformats-officedocument.spreadsheetml.table+xml"/>
  <Override PartName="/xl/tables/table104.xml" ContentType="application/vnd.openxmlformats-officedocument.spreadsheetml.table+xml"/>
  <Override PartName="/xl/tables/table105.xml" ContentType="application/vnd.openxmlformats-officedocument.spreadsheetml.table+xml"/>
  <Override PartName="/xl/tables/table106.xml" ContentType="application/vnd.openxmlformats-officedocument.spreadsheetml.table+xml"/>
  <Override PartName="/xl/tables/table107.xml" ContentType="application/vnd.openxmlformats-officedocument.spreadsheetml.table+xml"/>
  <Override PartName="/xl/tables/table108.xml" ContentType="application/vnd.openxmlformats-officedocument.spreadsheetml.table+xml"/>
  <Override PartName="/xl/tables/table109.xml" ContentType="application/vnd.openxmlformats-officedocument.spreadsheetml.table+xml"/>
  <Override PartName="/xl/tables/table110.xml" ContentType="application/vnd.openxmlformats-officedocument.spreadsheetml.table+xml"/>
  <Override PartName="/xl/tables/table111.xml" ContentType="application/vnd.openxmlformats-officedocument.spreadsheetml.table+xml"/>
  <Override PartName="/xl/tables/table112.xml" ContentType="application/vnd.openxmlformats-officedocument.spreadsheetml.table+xml"/>
  <Override PartName="/xl/tables/table113.xml" ContentType="application/vnd.openxmlformats-officedocument.spreadsheetml.table+xml"/>
  <Override PartName="/xl/tables/table114.xml" ContentType="application/vnd.openxmlformats-officedocument.spreadsheetml.table+xml"/>
  <Override PartName="/xl/tables/table115.xml" ContentType="application/vnd.openxmlformats-officedocument.spreadsheetml.table+xml"/>
  <Override PartName="/xl/tables/table116.xml" ContentType="application/vnd.openxmlformats-officedocument.spreadsheetml.table+xml"/>
  <Override PartName="/xl/tables/table117.xml" ContentType="application/vnd.openxmlformats-officedocument.spreadsheetml.table+xml"/>
  <Override PartName="/xl/tables/table118.xml" ContentType="application/vnd.openxmlformats-officedocument.spreadsheetml.table+xml"/>
  <Override PartName="/xl/tables/table119.xml" ContentType="application/vnd.openxmlformats-officedocument.spreadsheetml.table+xml"/>
  <Override PartName="/xl/tables/table120.xml" ContentType="application/vnd.openxmlformats-officedocument.spreadsheetml.table+xml"/>
  <Override PartName="/xl/tables/table121.xml" ContentType="application/vnd.openxmlformats-officedocument.spreadsheetml.table+xml"/>
  <Override PartName="/xl/tables/table122.xml" ContentType="application/vnd.openxmlformats-officedocument.spreadsheetml.table+xml"/>
  <Override PartName="/xl/tables/table123.xml" ContentType="application/vnd.openxmlformats-officedocument.spreadsheetml.table+xml"/>
  <Override PartName="/xl/tables/table124.xml" ContentType="application/vnd.openxmlformats-officedocument.spreadsheetml.table+xml"/>
  <Override PartName="/xl/tables/table125.xml" ContentType="application/vnd.openxmlformats-officedocument.spreadsheetml.table+xml"/>
  <Override PartName="/xl/tables/table126.xml" ContentType="application/vnd.openxmlformats-officedocument.spreadsheetml.table+xml"/>
  <Override PartName="/xl/tables/table127.xml" ContentType="application/vnd.openxmlformats-officedocument.spreadsheetml.table+xml"/>
  <Override PartName="/xl/tables/table128.xml" ContentType="application/vnd.openxmlformats-officedocument.spreadsheetml.table+xml"/>
  <Override PartName="/xl/tables/table129.xml" ContentType="application/vnd.openxmlformats-officedocument.spreadsheetml.table+xml"/>
  <Override PartName="/xl/tables/table130.xml" ContentType="application/vnd.openxmlformats-officedocument.spreadsheetml.table+xml"/>
  <Override PartName="/xl/tables/table131.xml" ContentType="application/vnd.openxmlformats-officedocument.spreadsheetml.table+xml"/>
  <Override PartName="/xl/tables/table132.xml" ContentType="application/vnd.openxmlformats-officedocument.spreadsheetml.table+xml"/>
  <Override PartName="/xl/tables/table133.xml" ContentType="application/vnd.openxmlformats-officedocument.spreadsheetml.table+xml"/>
  <Override PartName="/xl/tables/table134.xml" ContentType="application/vnd.openxmlformats-officedocument.spreadsheetml.table+xml"/>
  <Override PartName="/xl/tables/table135.xml" ContentType="application/vnd.openxmlformats-officedocument.spreadsheetml.table+xml"/>
  <Override PartName="/xl/tables/table136.xml" ContentType="application/vnd.openxmlformats-officedocument.spreadsheetml.table+xml"/>
  <Override PartName="/xl/tables/table137.xml" ContentType="application/vnd.openxmlformats-officedocument.spreadsheetml.table+xml"/>
  <Override PartName="/xl/tables/table138.xml" ContentType="application/vnd.openxmlformats-officedocument.spreadsheetml.table+xml"/>
  <Override PartName="/xl/tables/table139.xml" ContentType="application/vnd.openxmlformats-officedocument.spreadsheetml.table+xml"/>
  <Override PartName="/xl/tables/table140.xml" ContentType="application/vnd.openxmlformats-officedocument.spreadsheetml.table+xml"/>
  <Override PartName="/xl/tables/table141.xml" ContentType="application/vnd.openxmlformats-officedocument.spreadsheetml.table+xml"/>
  <Override PartName="/xl/tables/table142.xml" ContentType="application/vnd.openxmlformats-officedocument.spreadsheetml.table+xml"/>
  <Override PartName="/xl/tables/table143.xml" ContentType="application/vnd.openxmlformats-officedocument.spreadsheetml.table+xml"/>
  <Override PartName="/xl/tables/table144.xml" ContentType="application/vnd.openxmlformats-officedocument.spreadsheetml.table+xml"/>
  <Override PartName="/xl/tables/table145.xml" ContentType="application/vnd.openxmlformats-officedocument.spreadsheetml.table+xml"/>
  <Override PartName="/xl/tables/table146.xml" ContentType="application/vnd.openxmlformats-officedocument.spreadsheetml.table+xml"/>
  <Override PartName="/xl/tables/table147.xml" ContentType="application/vnd.openxmlformats-officedocument.spreadsheetml.table+xml"/>
  <Override PartName="/xl/tables/table148.xml" ContentType="application/vnd.openxmlformats-officedocument.spreadsheetml.table+xml"/>
  <Override PartName="/xl/tables/table149.xml" ContentType="application/vnd.openxmlformats-officedocument.spreadsheetml.table+xml"/>
  <Override PartName="/xl/tables/table150.xml" ContentType="application/vnd.openxmlformats-officedocument.spreadsheetml.table+xml"/>
  <Override PartName="/xl/tables/table151.xml" ContentType="application/vnd.openxmlformats-officedocument.spreadsheetml.table+xml"/>
  <Override PartName="/xl/tables/table152.xml" ContentType="application/vnd.openxmlformats-officedocument.spreadsheetml.table+xml"/>
  <Override PartName="/xl/tables/table153.xml" ContentType="application/vnd.openxmlformats-officedocument.spreadsheetml.table+xml"/>
  <Override PartName="/xl/tables/table154.xml" ContentType="application/vnd.openxmlformats-officedocument.spreadsheetml.table+xml"/>
  <Override PartName="/xl/tables/table155.xml" ContentType="application/vnd.openxmlformats-officedocument.spreadsheetml.table+xml"/>
  <Override PartName="/xl/tables/table156.xml" ContentType="application/vnd.openxmlformats-officedocument.spreadsheetml.table+xml"/>
  <Override PartName="/xl/tables/table157.xml" ContentType="application/vnd.openxmlformats-officedocument.spreadsheetml.table+xml"/>
  <Override PartName="/xl/tables/table158.xml" ContentType="application/vnd.openxmlformats-officedocument.spreadsheetml.table+xml"/>
  <Override PartName="/xl/tables/table159.xml" ContentType="application/vnd.openxmlformats-officedocument.spreadsheetml.table+xml"/>
  <Override PartName="/xl/tables/table160.xml" ContentType="application/vnd.openxmlformats-officedocument.spreadsheetml.table+xml"/>
  <Override PartName="/xl/tables/table161.xml" ContentType="application/vnd.openxmlformats-officedocument.spreadsheetml.table+xml"/>
  <Override PartName="/xl/tables/table162.xml" ContentType="application/vnd.openxmlformats-officedocument.spreadsheetml.table+xml"/>
  <Override PartName="/xl/tables/table163.xml" ContentType="application/vnd.openxmlformats-officedocument.spreadsheetml.table+xml"/>
  <Override PartName="/xl/tables/table164.xml" ContentType="application/vnd.openxmlformats-officedocument.spreadsheetml.table+xml"/>
  <Override PartName="/xl/tables/table165.xml" ContentType="application/vnd.openxmlformats-officedocument.spreadsheetml.table+xml"/>
  <Override PartName="/xl/tables/table166.xml" ContentType="application/vnd.openxmlformats-officedocument.spreadsheetml.table+xml"/>
  <Override PartName="/xl/tables/table167.xml" ContentType="application/vnd.openxmlformats-officedocument.spreadsheetml.table+xml"/>
  <Override PartName="/xl/tables/table168.xml" ContentType="application/vnd.openxmlformats-officedocument.spreadsheetml.table+xml"/>
  <Override PartName="/xl/tables/table169.xml" ContentType="application/vnd.openxmlformats-officedocument.spreadsheetml.table+xml"/>
  <Override PartName="/xl/tables/table170.xml" ContentType="application/vnd.openxmlformats-officedocument.spreadsheetml.table+xml"/>
  <Override PartName="/xl/tables/table171.xml" ContentType="application/vnd.openxmlformats-officedocument.spreadsheetml.table+xml"/>
  <Override PartName="/xl/tables/table172.xml" ContentType="application/vnd.openxmlformats-officedocument.spreadsheetml.table+xml"/>
  <Override PartName="/xl/tables/table173.xml" ContentType="application/vnd.openxmlformats-officedocument.spreadsheetml.table+xml"/>
  <Override PartName="/xl/tables/table174.xml" ContentType="application/vnd.openxmlformats-officedocument.spreadsheetml.table+xml"/>
  <Override PartName="/xl/tables/table175.xml" ContentType="application/vnd.openxmlformats-officedocument.spreadsheetml.table+xml"/>
  <Override PartName="/xl/tables/table176.xml" ContentType="application/vnd.openxmlformats-officedocument.spreadsheetml.table+xml"/>
  <Override PartName="/xl/tables/table177.xml" ContentType="application/vnd.openxmlformats-officedocument.spreadsheetml.table+xml"/>
  <Override PartName="/xl/tables/table178.xml" ContentType="application/vnd.openxmlformats-officedocument.spreadsheetml.table+xml"/>
  <Override PartName="/xl/tables/table179.xml" ContentType="application/vnd.openxmlformats-officedocument.spreadsheetml.table+xml"/>
  <Override PartName="/xl/tables/table180.xml" ContentType="application/vnd.openxmlformats-officedocument.spreadsheetml.table+xml"/>
  <Override PartName="/xl/tables/table181.xml" ContentType="application/vnd.openxmlformats-officedocument.spreadsheetml.table+xml"/>
  <Override PartName="/xl/tables/table182.xml" ContentType="application/vnd.openxmlformats-officedocument.spreadsheetml.table+xml"/>
  <Override PartName="/xl/tables/table183.xml" ContentType="application/vnd.openxmlformats-officedocument.spreadsheetml.table+xml"/>
  <Override PartName="/xl/tables/table184.xml" ContentType="application/vnd.openxmlformats-officedocument.spreadsheetml.table+xml"/>
  <Override PartName="/xl/tables/table185.xml" ContentType="application/vnd.openxmlformats-officedocument.spreadsheetml.table+xml"/>
  <Override PartName="/xl/tables/table186.xml" ContentType="application/vnd.openxmlformats-officedocument.spreadsheetml.table+xml"/>
  <Override PartName="/xl/tables/table187.xml" ContentType="application/vnd.openxmlformats-officedocument.spreadsheetml.table+xml"/>
  <Override PartName="/xl/tables/table188.xml" ContentType="application/vnd.openxmlformats-officedocument.spreadsheetml.table+xml"/>
  <Override PartName="/xl/tables/table189.xml" ContentType="application/vnd.openxmlformats-officedocument.spreadsheetml.table+xml"/>
  <Override PartName="/xl/tables/table190.xml" ContentType="application/vnd.openxmlformats-officedocument.spreadsheetml.table+xml"/>
  <Override PartName="/xl/tables/table191.xml" ContentType="application/vnd.openxmlformats-officedocument.spreadsheetml.table+xml"/>
  <Override PartName="/xl/tables/table192.xml" ContentType="application/vnd.openxmlformats-officedocument.spreadsheetml.table+xml"/>
  <Override PartName="/xl/tables/table193.xml" ContentType="application/vnd.openxmlformats-officedocument.spreadsheetml.table+xml"/>
  <Override PartName="/xl/tables/table194.xml" ContentType="application/vnd.openxmlformats-officedocument.spreadsheetml.table+xml"/>
  <Override PartName="/xl/tables/table195.xml" ContentType="application/vnd.openxmlformats-officedocument.spreadsheetml.table+xml"/>
  <Override PartName="/xl/tables/table196.xml" ContentType="application/vnd.openxmlformats-officedocument.spreadsheetml.table+xml"/>
  <Override PartName="/xl/tables/table197.xml" ContentType="application/vnd.openxmlformats-officedocument.spreadsheetml.table+xml"/>
  <Override PartName="/xl/tables/table198.xml" ContentType="application/vnd.openxmlformats-officedocument.spreadsheetml.table+xml"/>
  <Override PartName="/xl/tables/table199.xml" ContentType="application/vnd.openxmlformats-officedocument.spreadsheetml.table+xml"/>
  <Override PartName="/xl/tables/table200.xml" ContentType="application/vnd.openxmlformats-officedocument.spreadsheetml.table+xml"/>
  <Override PartName="/xl/tables/table201.xml" ContentType="application/vnd.openxmlformats-officedocument.spreadsheetml.table+xml"/>
  <Override PartName="/xl/tables/table202.xml" ContentType="application/vnd.openxmlformats-officedocument.spreadsheetml.table+xml"/>
  <Override PartName="/xl/tables/table203.xml" ContentType="application/vnd.openxmlformats-officedocument.spreadsheetml.table+xml"/>
  <Override PartName="/xl/tables/table204.xml" ContentType="application/vnd.openxmlformats-officedocument.spreadsheetml.table+xml"/>
  <Override PartName="/xl/tables/table205.xml" ContentType="application/vnd.openxmlformats-officedocument.spreadsheetml.table+xml"/>
  <Override PartName="/xl/tables/table206.xml" ContentType="application/vnd.openxmlformats-officedocument.spreadsheetml.table+xml"/>
  <Override PartName="/xl/tables/table207.xml" ContentType="application/vnd.openxmlformats-officedocument.spreadsheetml.table+xml"/>
  <Override PartName="/xl/tables/table208.xml" ContentType="application/vnd.openxmlformats-officedocument.spreadsheetml.table+xml"/>
  <Override PartName="/xl/tables/table209.xml" ContentType="application/vnd.openxmlformats-officedocument.spreadsheetml.table+xml"/>
  <Override PartName="/xl/tables/table210.xml" ContentType="application/vnd.openxmlformats-officedocument.spreadsheetml.table+xml"/>
  <Override PartName="/xl/metadata.xml" ContentType="application/vnd.openxmlformats-officedocument.spreadsheetml.sheetMetadata+xml"/>
  <Override PartName="/xl/tables/table211.xml" ContentType="application/vnd.openxmlformats-officedocument.spreadsheetml.table+xml"/>
  <Override PartName="/xl/tables/table212.xml" ContentType="application/vnd.openxmlformats-officedocument.spreadsheetml.table+xml"/>
  <Override PartName="/xl/tables/table213.xml" ContentType="application/vnd.openxmlformats-officedocument.spreadsheetml.table+xml"/>
  <Override PartName="/xl/tables/table214.xml" ContentType="application/vnd.openxmlformats-officedocument.spreadsheetml.table+xml"/>
  <Override PartName="/xl/tables/table215.xml" ContentType="application/vnd.openxmlformats-officedocument.spreadsheetml.table+xml"/>
  <Override PartName="/xl/tables/table216.xml" ContentType="application/vnd.openxmlformats-officedocument.spreadsheetml.table+xml"/>
  <Override PartName="/xl/tables/table217.xml" ContentType="application/vnd.openxmlformats-officedocument.spreadsheetml.table+xml"/>
  <Override PartName="/xl/tables/table218.xml" ContentType="application/vnd.openxmlformats-officedocument.spreadsheetml.table+xml"/>
  <Override PartName="/xl/tables/table219.xml" ContentType="application/vnd.openxmlformats-officedocument.spreadsheetml.table+xml"/>
  <Override PartName="/xl/tables/table220.xml" ContentType="application/vnd.openxmlformats-officedocument.spreadsheetml.table+xml"/>
  <Override PartName="/xl/tables/table221.xml" ContentType="application/vnd.openxmlformats-officedocument.spreadsheetml.table+xml"/>
  <Override PartName="/xl/tables/table222.xml" ContentType="application/vnd.openxmlformats-officedocument.spreadsheetml.table+xml"/>
  <Override PartName="/xl/tables/table223.xml" ContentType="application/vnd.openxmlformats-officedocument.spreadsheetml.table+xml"/>
  <Override PartName="/xl/tables/table224.xml" ContentType="application/vnd.openxmlformats-officedocument.spreadsheetml.table+xml"/>
  <Override PartName="/xl/tables/table225.xml" ContentType="application/vnd.openxmlformats-officedocument.spreadsheetml.table+xml"/>
  <Override PartName="/xl/tables/table226.xml" ContentType="application/vnd.openxmlformats-officedocument.spreadsheetml.table+xml"/>
  <Override PartName="/xl/tables/table227.xml" ContentType="application/vnd.openxmlformats-officedocument.spreadsheetml.table+xml"/>
  <Override PartName="/xl/tables/table228.xml" ContentType="application/vnd.openxmlformats-officedocument.spreadsheetml.table+xml"/>
  <Override PartName="/xl/tables/table229.xml" ContentType="application/vnd.openxmlformats-officedocument.spreadsheetml.table+xml"/>
  <Override PartName="/xl/tables/table230.xml" ContentType="application/vnd.openxmlformats-officedocument.spreadsheetml.table+xml"/>
  <Override PartName="/xl/tables/table231.xml" ContentType="application/vnd.openxmlformats-officedocument.spreadsheetml.table+xml"/>
  <Override PartName="/xl/tables/table232.xml" ContentType="application/vnd.openxmlformats-officedocument.spreadsheetml.table+xml"/>
  <Override PartName="/xl/tables/table233.xml" ContentType="application/vnd.openxmlformats-officedocument.spreadsheetml.table+xml"/>
  <Override PartName="/xl/tables/table234.xml" ContentType="application/vnd.openxmlformats-officedocument.spreadsheetml.table+xml"/>
  <Override PartName="/xl/tables/table235.xml" ContentType="application/vnd.openxmlformats-officedocument.spreadsheetml.table+xml"/>
  <Override PartName="/xl/tables/table236.xml" ContentType="application/vnd.openxmlformats-officedocument.spreadsheetml.table+xml"/>
  <Override PartName="/xl/tables/table237.xml" ContentType="application/vnd.openxmlformats-officedocument.spreadsheetml.table+xml"/>
  <Override PartName="/xl/tables/table238.xml" ContentType="application/vnd.openxmlformats-officedocument.spreadsheetml.table+xml"/>
  <Override PartName="/xl/tables/table239.xml" ContentType="application/vnd.openxmlformats-officedocument.spreadsheetml.table+xml"/>
  <Override PartName="/xl/tables/table240.xml" ContentType="application/vnd.openxmlformats-officedocument.spreadsheetml.table+xml"/>
  <Override PartName="/xl/tables/table241.xml" ContentType="application/vnd.openxmlformats-officedocument.spreadsheetml.table+xml"/>
  <Override PartName="/xl/tables/table242.xml" ContentType="application/vnd.openxmlformats-officedocument.spreadsheetml.table+xml"/>
  <Override PartName="/xl/tables/table243.xml" ContentType="application/vnd.openxmlformats-officedocument.spreadsheetml.table+xml"/>
  <Override PartName="/xl/tables/table244.xml" ContentType="application/vnd.openxmlformats-officedocument.spreadsheetml.table+xml"/>
  <Override PartName="/xl/tables/table245.xml" ContentType="application/vnd.openxmlformats-officedocument.spreadsheetml.table+xml"/>
  <Override PartName="/xl/tables/table246.xml" ContentType="application/vnd.openxmlformats-officedocument.spreadsheetml.table+xml"/>
  <Override PartName="/xl/tables/table247.xml" ContentType="application/vnd.openxmlformats-officedocument.spreadsheetml.table+xml"/>
  <Override PartName="/xl/tables/table248.xml" ContentType="application/vnd.openxmlformats-officedocument.spreadsheetml.table+xml"/>
  <Override PartName="/xl/tables/table249.xml" ContentType="application/vnd.openxmlformats-officedocument.spreadsheetml.table+xml"/>
  <Override PartName="/xl/tables/table250.xml" ContentType="application/vnd.openxmlformats-officedocument.spreadsheetml.table+xml"/>
  <Override PartName="/xl/tables/table251.xml" ContentType="application/vnd.openxmlformats-officedocument.spreadsheetml.table+xml"/>
  <Override PartName="/xl/tables/table252.xml" ContentType="application/vnd.openxmlformats-officedocument.spreadsheetml.table+xml"/>
  <Override PartName="/xl/tables/table253.xml" ContentType="application/vnd.openxmlformats-officedocument.spreadsheetml.table+xml"/>
  <Override PartName="/xl/tables/table254.xml" ContentType="application/vnd.openxmlformats-officedocument.spreadsheetml.table+xml"/>
  <Override PartName="/xl/tables/table255.xml" ContentType="application/vnd.openxmlformats-officedocument.spreadsheetml.table+xml"/>
  <Override PartName="/xl/tables/table256.xml" ContentType="application/vnd.openxmlformats-officedocument.spreadsheetml.table+xml"/>
  <Override PartName="/xl/tables/table257.xml" ContentType="application/vnd.openxmlformats-officedocument.spreadsheetml.table+xml"/>
  <Override PartName="/xl/tables/table258.xml" ContentType="application/vnd.openxmlformats-officedocument.spreadsheetml.table+xml"/>
  <Override PartName="/xl/tables/table259.xml" ContentType="application/vnd.openxmlformats-officedocument.spreadsheetml.table+xml"/>
  <Override PartName="/xl/tables/table260.xml" ContentType="application/vnd.openxmlformats-officedocument.spreadsheetml.table+xml"/>
  <Override PartName="/xl/tables/table261.xml" ContentType="application/vnd.openxmlformats-officedocument.spreadsheetml.table+xml"/>
  <Override PartName="/xl/tables/table262.xml" ContentType="application/vnd.openxmlformats-officedocument.spreadsheetml.table+xml"/>
  <Override PartName="/xl/tables/table263.xml" ContentType="application/vnd.openxmlformats-officedocument.spreadsheetml.table+xml"/>
  <Override PartName="/xl/tables/table264.xml" ContentType="application/vnd.openxmlformats-officedocument.spreadsheetml.table+xml"/>
  <Override PartName="/xl/tables/table265.xml" ContentType="application/vnd.openxmlformats-officedocument.spreadsheetml.table+xml"/>
  <Override PartName="/xl/tables/table266.xml" ContentType="application/vnd.openxmlformats-officedocument.spreadsheetml.table+xml"/>
  <Override PartName="/xl/tables/table267.xml" ContentType="application/vnd.openxmlformats-officedocument.spreadsheetml.table+xml"/>
  <Override PartName="/xl/tables/table268.xml" ContentType="application/vnd.openxmlformats-officedocument.spreadsheetml.table+xml"/>
  <Override PartName="/xl/tables/table269.xml" ContentType="application/vnd.openxmlformats-officedocument.spreadsheetml.table+xml"/>
  <Override PartName="/xl/tables/table270.xml" ContentType="application/vnd.openxmlformats-officedocument.spreadsheetml.table+xml"/>
  <Override PartName="/xl/tables/table271.xml" ContentType="application/vnd.openxmlformats-officedocument.spreadsheetml.table+xml"/>
  <Override PartName="/xl/tables/table272.xml" ContentType="application/vnd.openxmlformats-officedocument.spreadsheetml.table+xml"/>
  <Override PartName="/xl/tables/table273.xml" ContentType="application/vnd.openxmlformats-officedocument.spreadsheetml.table+xml"/>
  <Override PartName="/xl/tables/table274.xml" ContentType="application/vnd.openxmlformats-officedocument.spreadsheetml.table+xml"/>
  <Override PartName="/xl/tables/table275.xml" ContentType="application/vnd.openxmlformats-officedocument.spreadsheetml.table+xml"/>
  <Override PartName="/xl/tables/table276.xml" ContentType="application/vnd.openxmlformats-officedocument.spreadsheetml.table+xml"/>
  <Override PartName="/xl/tables/table277.xml" ContentType="application/vnd.openxmlformats-officedocument.spreadsheetml.table+xml"/>
  <Override PartName="/xl/tables/table278.xml" ContentType="application/vnd.openxmlformats-officedocument.spreadsheetml.table+xml"/>
  <Override PartName="/xl/tables/table279.xml" ContentType="application/vnd.openxmlformats-officedocument.spreadsheetml.table+xml"/>
  <Override PartName="/xl/tables/table280.xml" ContentType="application/vnd.openxmlformats-officedocument.spreadsheetml.table+xml"/>
  <Override PartName="/xl/tables/table281.xml" ContentType="application/vnd.openxmlformats-officedocument.spreadsheetml.table+xml"/>
  <Override PartName="/xl/tables/table282.xml" ContentType="application/vnd.openxmlformats-officedocument.spreadsheetml.table+xml"/>
  <Override PartName="/xl/tables/table283.xml" ContentType="application/vnd.openxmlformats-officedocument.spreadsheetml.table+xml"/>
  <Override PartName="/xl/tables/table284.xml" ContentType="application/vnd.openxmlformats-officedocument.spreadsheetml.table+xml"/>
  <Override PartName="/xl/tables/table285.xml" ContentType="application/vnd.openxmlformats-officedocument.spreadsheetml.table+xml"/>
  <Override PartName="/xl/tables/table286.xml" ContentType="application/vnd.openxmlformats-officedocument.spreadsheetml.table+xml"/>
  <Override PartName="/xl/tables/table287.xml" ContentType="application/vnd.openxmlformats-officedocument.spreadsheetml.table+xml"/>
  <Override PartName="/xl/tables/table288.xml" ContentType="application/vnd.openxmlformats-officedocument.spreadsheetml.table+xml"/>
  <Override PartName="/xl/tables/table289.xml" ContentType="application/vnd.openxmlformats-officedocument.spreadsheetml.table+xml"/>
  <Override PartName="/xl/tables/table290.xml" ContentType="application/vnd.openxmlformats-officedocument.spreadsheetml.table+xml"/>
  <Override PartName="/xl/tables/table291.xml" ContentType="application/vnd.openxmlformats-officedocument.spreadsheetml.table+xml"/>
  <Override PartName="/xl/tables/table292.xml" ContentType="application/vnd.openxmlformats-officedocument.spreadsheetml.table+xml"/>
  <Override PartName="/xl/tables/table293.xml" ContentType="application/vnd.openxmlformats-officedocument.spreadsheetml.table+xml"/>
  <Override PartName="/xl/tables/table294.xml" ContentType="application/vnd.openxmlformats-officedocument.spreadsheetml.table+xml"/>
  <Override PartName="/xl/tables/table295.xml" ContentType="application/vnd.openxmlformats-officedocument.spreadsheetml.table+xml"/>
  <Override PartName="/xl/tables/table296.xml" ContentType="application/vnd.openxmlformats-officedocument.spreadsheetml.table+xml"/>
  <Override PartName="/xl/tables/table297.xml" ContentType="application/vnd.openxmlformats-officedocument.spreadsheetml.table+xml"/>
  <Override PartName="/xl/tables/table298.xml" ContentType="application/vnd.openxmlformats-officedocument.spreadsheetml.table+xml"/>
  <Override PartName="/xl/tables/table299.xml" ContentType="application/vnd.openxmlformats-officedocument.spreadsheetml.table+xml"/>
  <Override PartName="/xl/tables/table300.xml" ContentType="application/vnd.openxmlformats-officedocument.spreadsheetml.table+xml"/>
  <Override PartName="/xl/tables/table301.xml" ContentType="application/vnd.openxmlformats-officedocument.spreadsheetml.table+xml"/>
  <Override PartName="/xl/tables/table302.xml" ContentType="application/vnd.openxmlformats-officedocument.spreadsheetml.table+xml"/>
  <Override PartName="/xl/tables/table303.xml" ContentType="application/vnd.openxmlformats-officedocument.spreadsheetml.table+xml"/>
  <Override PartName="/xl/tables/table304.xml" ContentType="application/vnd.openxmlformats-officedocument.spreadsheetml.table+xml"/>
  <Override PartName="/xl/tables/table305.xml" ContentType="application/vnd.openxmlformats-officedocument.spreadsheetml.table+xml"/>
  <Override PartName="/xl/tables/table306.xml" ContentType="application/vnd.openxmlformats-officedocument.spreadsheetml.table+xml"/>
  <Override PartName="/xl/tables/table307.xml" ContentType="application/vnd.openxmlformats-officedocument.spreadsheetml.table+xml"/>
  <Override PartName="/xl/tables/table308.xml" ContentType="application/vnd.openxmlformats-officedocument.spreadsheetml.table+xml"/>
  <Override PartName="/xl/tables/table309.xml" ContentType="application/vnd.openxmlformats-officedocument.spreadsheetml.table+xml"/>
  <Override PartName="/xl/tables/table310.xml" ContentType="application/vnd.openxmlformats-officedocument.spreadsheetml.table+xml"/>
  <Override PartName="/xl/tables/table311.xml" ContentType="application/vnd.openxmlformats-officedocument.spreadsheetml.table+xml"/>
  <Override PartName="/xl/tables/table312.xml" ContentType="application/vnd.openxmlformats-officedocument.spreadsheetml.table+xml"/>
  <Override PartName="/xl/tables/table313.xml" ContentType="application/vnd.openxmlformats-officedocument.spreadsheetml.table+xml"/>
  <Override PartName="/xl/tables/table314.xml" ContentType="application/vnd.openxmlformats-officedocument.spreadsheetml.table+xml"/>
  <Override PartName="/xl/tables/table315.xml" ContentType="application/vnd.openxmlformats-officedocument.spreadsheetml.table+xml"/>
  <Override PartName="/xl/tables/table316.xml" ContentType="application/vnd.openxmlformats-officedocument.spreadsheetml.table+xml"/>
  <Override PartName="/xl/tables/table317.xml" ContentType="application/vnd.openxmlformats-officedocument.spreadsheetml.table+xml"/>
  <Override PartName="/xl/tables/table318.xml" ContentType="application/vnd.openxmlformats-officedocument.spreadsheetml.table+xml"/>
  <Override PartName="/xl/tables/table319.xml" ContentType="application/vnd.openxmlformats-officedocument.spreadsheetml.table+xml"/>
  <Override PartName="/xl/tables/table320.xml" ContentType="application/vnd.openxmlformats-officedocument.spreadsheetml.table+xml"/>
  <Override PartName="/xl/tables/table321.xml" ContentType="application/vnd.openxmlformats-officedocument.spreadsheetml.table+xml"/>
  <Override PartName="/xl/tables/table322.xml" ContentType="application/vnd.openxmlformats-officedocument.spreadsheetml.table+xml"/>
  <Override PartName="/xl/tables/table323.xml" ContentType="application/vnd.openxmlformats-officedocument.spreadsheetml.table+xml"/>
  <Override PartName="/xl/tables/table324.xml" ContentType="application/vnd.openxmlformats-officedocument.spreadsheetml.table+xml"/>
  <Override PartName="/xl/tables/table325.xml" ContentType="application/vnd.openxmlformats-officedocument.spreadsheetml.table+xml"/>
  <Override PartName="/xl/tables/table326.xml" ContentType="application/vnd.openxmlformats-officedocument.spreadsheetml.table+xml"/>
  <Override PartName="/xl/tables/table327.xml" ContentType="application/vnd.openxmlformats-officedocument.spreadsheetml.table+xml"/>
  <Override PartName="/xl/tables/table328.xml" ContentType="application/vnd.openxmlformats-officedocument.spreadsheetml.table+xml"/>
  <Override PartName="/xl/tables/table329.xml" ContentType="application/vnd.openxmlformats-officedocument.spreadsheetml.table+xml"/>
  <Override PartName="/xl/tables/table330.xml" ContentType="application/vnd.openxmlformats-officedocument.spreadsheetml.table+xml"/>
  <Override PartName="/xl/tables/table331.xml" ContentType="application/vnd.openxmlformats-officedocument.spreadsheetml.table+xml"/>
  <Override PartName="/xl/tables/table1.xml" ContentType="application/vnd.openxmlformats-officedocument.spreadsheetml.table+xml"/>
  <Override PartName="/xl/tables/table333.xml" ContentType="application/vnd.openxmlformats-officedocument.spreadsheetml.table+xml"/>
  <Override PartName="/xl/tables/table2.xml" ContentType="application/vnd.openxmlformats-officedocument.spreadsheetml.table+xml"/>
  <Override PartName="/xl/tables/table334.xml" ContentType="application/vnd.openxmlformats-officedocument.spreadsheetml.table+xml"/>
  <Override PartName="/xl/tables/table335.xml" ContentType="application/vnd.openxmlformats-officedocument.spreadsheetml.table+xml"/>
  <Override PartName="/xl/tables/table336.xml" ContentType="application/vnd.openxmlformats-officedocument.spreadsheetml.table+xml"/>
  <Override PartName="/xl/tables/table337.xml" ContentType="application/vnd.openxmlformats-officedocument.spreadsheetml.table+xml"/>
  <Override PartName="/xl/tables/table338.xml" ContentType="application/vnd.openxmlformats-officedocument.spreadsheetml.table+xml"/>
  <Override PartName="/xl/tables/table339.xml" ContentType="application/vnd.openxmlformats-officedocument.spreadsheetml.table+xml"/>
  <Override PartName="/xl/tables/table340.xml" ContentType="application/vnd.openxmlformats-officedocument.spreadsheetml.table+xml"/>
  <Override PartName="/xl/tables/table341.xml" ContentType="application/vnd.openxmlformats-officedocument.spreadsheetml.table+xml"/>
  <Override PartName="/xl/tables/table342.xml" ContentType="application/vnd.openxmlformats-officedocument.spreadsheetml.table+xml"/>
  <Override PartName="/xl/tables/table343.xml" ContentType="application/vnd.openxmlformats-officedocument.spreadsheetml.table+xml"/>
  <Override PartName="/xl/tables/table344.xml" ContentType="application/vnd.openxmlformats-officedocument.spreadsheetml.table+xml"/>
  <Override PartName="/xl/tables/table345.xml" ContentType="application/vnd.openxmlformats-officedocument.spreadsheetml.table+xml"/>
  <Override PartName="/xl/tables/table346.xml" ContentType="application/vnd.openxmlformats-officedocument.spreadsheetml.table+xml"/>
  <Override PartName="/xl/tables/table347.xml" ContentType="application/vnd.openxmlformats-officedocument.spreadsheetml.table+xml"/>
  <Override PartName="/xl/tables/table348.xml" ContentType="application/vnd.openxmlformats-officedocument.spreadsheetml.table+xml"/>
  <Override PartName="/xl/tables/table349.xml" ContentType="application/vnd.openxmlformats-officedocument.spreadsheetml.table+xml"/>
  <Override PartName="/xl/tables/table350.xml" ContentType="application/vnd.openxmlformats-officedocument.spreadsheetml.table+xml"/>
  <Override PartName="/xl/tables/table351.xml" ContentType="application/vnd.openxmlformats-officedocument.spreadsheetml.table+xml"/>
  <Override PartName="/xl/tables/table352.xml" ContentType="application/vnd.openxmlformats-officedocument.spreadsheetml.table+xml"/>
  <Override PartName="/xl/tables/table353.xml" ContentType="application/vnd.openxmlformats-officedocument.spreadsheetml.table+xml"/>
  <Override PartName="/xl/tables/table354.xml" ContentType="application/vnd.openxmlformats-officedocument.spreadsheetml.table+xml"/>
  <Override PartName="/xl/tables/table355.xml" ContentType="application/vnd.openxmlformats-officedocument.spreadsheetml.table+xml"/>
  <Override PartName="/xl/tables/table356.xml" ContentType="application/vnd.openxmlformats-officedocument.spreadsheetml.table+xml"/>
  <Override PartName="/xl/tables/table357.xml" ContentType="application/vnd.openxmlformats-officedocument.spreadsheetml.table+xml"/>
  <Override PartName="/xl/tables/table358.xml" ContentType="application/vnd.openxmlformats-officedocument.spreadsheetml.table+xml"/>
  <Override PartName="/xl/tables/table359.xml" ContentType="application/vnd.openxmlformats-officedocument.spreadsheetml.table+xml"/>
  <Override PartName="/xl/tables/table360.xml" ContentType="application/vnd.openxmlformats-officedocument.spreadsheetml.table+xml"/>
  <Override PartName="/xl/tables/table361.xml" ContentType="application/vnd.openxmlformats-officedocument.spreadsheetml.table+xml"/>
  <Override PartName="/xl/tables/table362.xml" ContentType="application/vnd.openxmlformats-officedocument.spreadsheetml.table+xml"/>
  <Override PartName="/xl/tables/table363.xml" ContentType="application/vnd.openxmlformats-officedocument.spreadsheetml.table+xml"/>
  <Override PartName="/xl/tables/table364.xml" ContentType="application/vnd.openxmlformats-officedocument.spreadsheetml.table+xml"/>
  <Override PartName="/xl/tables/table365.xml" ContentType="application/vnd.openxmlformats-officedocument.spreadsheetml.table+xml"/>
  <Override PartName="/xl/tables/table366.xml" ContentType="application/vnd.openxmlformats-officedocument.spreadsheetml.table+xml"/>
  <Override PartName="/xl/tables/table367.xml" ContentType="application/vnd.openxmlformats-officedocument.spreadsheetml.table+xml"/>
  <Override PartName="/xl/tables/table368.xml" ContentType="application/vnd.openxmlformats-officedocument.spreadsheetml.table+xml"/>
  <Override PartName="/xl/tables/table369.xml" ContentType="application/vnd.openxmlformats-officedocument.spreadsheetml.table+xml"/>
  <Override PartName="/xl/tables/table370.xml" ContentType="application/vnd.openxmlformats-officedocument.spreadsheetml.table+xml"/>
  <Override PartName="/xl/tables/table371.xml" ContentType="application/vnd.openxmlformats-officedocument.spreadsheetml.table+xml"/>
  <Override PartName="/xl/tables/table372.xml" ContentType="application/vnd.openxmlformats-officedocument.spreadsheetml.table+xml"/>
  <Override PartName="/xl/tables/table373.xml" ContentType="application/vnd.openxmlformats-officedocument.spreadsheetml.table+xml"/>
  <Override PartName="/xl/tables/table374.xml" ContentType="application/vnd.openxmlformats-officedocument.spreadsheetml.table+xml"/>
  <Override PartName="/xl/tables/table375.xml" ContentType="application/vnd.openxmlformats-officedocument.spreadsheetml.table+xml"/>
  <Override PartName="/xl/tables/table376.xml" ContentType="application/vnd.openxmlformats-officedocument.spreadsheetml.table+xml"/>
  <Override PartName="/xl/tables/table377.xml" ContentType="application/vnd.openxmlformats-officedocument.spreadsheetml.table+xml"/>
  <Override PartName="/xl/tables/table378.xml" ContentType="application/vnd.openxmlformats-officedocument.spreadsheetml.table+xml"/>
  <Override PartName="/xl/tables/table379.xml" ContentType="application/vnd.openxmlformats-officedocument.spreadsheetml.table+xml"/>
  <Override PartName="/xl/tables/table380.xml" ContentType="application/vnd.openxmlformats-officedocument.spreadsheetml.table+xml"/>
  <Override PartName="/xl/tables/table381.xml" ContentType="application/vnd.openxmlformats-officedocument.spreadsheetml.table+xml"/>
  <Override PartName="/xl/tables/table382.xml" ContentType="application/vnd.openxmlformats-officedocument.spreadsheetml.table+xml"/>
  <Override PartName="/xl/tables/table383.xml" ContentType="application/vnd.openxmlformats-officedocument.spreadsheetml.table+xml"/>
  <Override PartName="/xl/tables/table384.xml" ContentType="application/vnd.openxmlformats-officedocument.spreadsheetml.table+xml"/>
  <Override PartName="/xl/tables/table385.xml" ContentType="application/vnd.openxmlformats-officedocument.spreadsheetml.table+xml"/>
  <Override PartName="/xl/tables/table386.xml" ContentType="application/vnd.openxmlformats-officedocument.spreadsheetml.table+xml"/>
  <Override PartName="/xl/tables/table387.xml" ContentType="application/vnd.openxmlformats-officedocument.spreadsheetml.table+xml"/>
  <Override PartName="/xl/tables/table388.xml" ContentType="application/vnd.openxmlformats-officedocument.spreadsheetml.table+xml"/>
  <Override PartName="/xl/tables/table389.xml" ContentType="application/vnd.openxmlformats-officedocument.spreadsheetml.table+xml"/>
  <Override PartName="/xl/tables/table332.xml" ContentType="application/vnd.openxmlformats-officedocument.spreadsheetml.table+xml"/>
  <Override PartName="/xl/tables/table391.xml" ContentType="application/vnd.openxmlformats-officedocument.spreadsheetml.table+xml"/>
  <Override PartName="/xl/tables/table392.xml" ContentType="application/vnd.openxmlformats-officedocument.spreadsheetml.table+xml"/>
  <Override PartName="/xl/tables/table393.xml" ContentType="application/vnd.openxmlformats-officedocument.spreadsheetml.table+xml"/>
  <Override PartName="/xl/tables/table394.xml" ContentType="application/vnd.openxmlformats-officedocument.spreadsheetml.table+xml"/>
  <Override PartName="/xl/tables/table395.xml" ContentType="application/vnd.openxmlformats-officedocument.spreadsheetml.table+xml"/>
  <Override PartName="/xl/tables/table396.xml" ContentType="application/vnd.openxmlformats-officedocument.spreadsheetml.table+xml"/>
  <Override PartName="/xl/tables/table397.xml" ContentType="application/vnd.openxmlformats-officedocument.spreadsheetml.table+xml"/>
  <Override PartName="/xl/tables/table398.xml" ContentType="application/vnd.openxmlformats-officedocument.spreadsheetml.table+xml"/>
  <Override PartName="/xl/tables/table399.xml" ContentType="application/vnd.openxmlformats-officedocument.spreadsheetml.table+xml"/>
  <Override PartName="/xl/tables/table400.xml" ContentType="application/vnd.openxmlformats-officedocument.spreadsheetml.table+xml"/>
  <Override PartName="/xl/tables/table401.xml" ContentType="application/vnd.openxmlformats-officedocument.spreadsheetml.table+xml"/>
  <Override PartName="/xl/tables/table402.xml" ContentType="application/vnd.openxmlformats-officedocument.spreadsheetml.table+xml"/>
  <Override PartName="/xl/tables/table403.xml" ContentType="application/vnd.openxmlformats-officedocument.spreadsheetml.table+xml"/>
  <Override PartName="/xl/tables/table404.xml" ContentType="application/vnd.openxmlformats-officedocument.spreadsheetml.table+xml"/>
  <Override PartName="/xl/tables/table405.xml" ContentType="application/vnd.openxmlformats-officedocument.spreadsheetml.table+xml"/>
  <Override PartName="/xl/tables/table406.xml" ContentType="application/vnd.openxmlformats-officedocument.spreadsheetml.table+xml"/>
  <Override PartName="/xl/tables/table407.xml" ContentType="application/vnd.openxmlformats-officedocument.spreadsheetml.table+xml"/>
  <Override PartName="/xl/tables/table408.xml" ContentType="application/vnd.openxmlformats-officedocument.spreadsheetml.table+xml"/>
  <Override PartName="/xl/tables/table409.xml" ContentType="application/vnd.openxmlformats-officedocument.spreadsheetml.table+xml"/>
  <Override PartName="/xl/tables/table410.xml" ContentType="application/vnd.openxmlformats-officedocument.spreadsheetml.table+xml"/>
  <Override PartName="/xl/tables/table411.xml" ContentType="application/vnd.openxmlformats-officedocument.spreadsheetml.table+xml"/>
  <Override PartName="/xl/tables/table412.xml" ContentType="application/vnd.openxmlformats-officedocument.spreadsheetml.table+xml"/>
  <Override PartName="/xl/tables/table413.xml" ContentType="application/vnd.openxmlformats-officedocument.spreadsheetml.table+xml"/>
  <Override PartName="/xl/tables/table414.xml" ContentType="application/vnd.openxmlformats-officedocument.spreadsheetml.table+xml"/>
  <Override PartName="/xl/tables/table415.xml" ContentType="application/vnd.openxmlformats-officedocument.spreadsheetml.table+xml"/>
  <Override PartName="/xl/tables/table416.xml" ContentType="application/vnd.openxmlformats-officedocument.spreadsheetml.table+xml"/>
  <Override PartName="/xl/tables/table417.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390.xml" ContentType="application/vnd.openxmlformats-officedocument.spreadsheetml.tabl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filterPrivacy="1"/>
  <xr:revisionPtr revIDLastSave="0" documentId="8_{2780D83D-BA54-4254-A359-55EF3A0B4119}" xr6:coauthVersionLast="47" xr6:coauthVersionMax="47" xr10:uidLastSave="{00000000-0000-0000-0000-000000000000}"/>
  <workbookProtection workbookAlgorithmName="SHA-512" workbookHashValue="Sbyh5djlzVBppSnDGn3QyWae94SdjB8Ey7M7SUVZmm/lzRdEG5nrjC8Q8qG62hqbCgPhROHRnjMqWQVEsozAyw==" workbookSaltValue="hpw4pZAdN+G13H6AVdEq6A==" workbookSpinCount="100000" lockStructure="1"/>
  <bookViews>
    <workbookView xWindow="-110" yWindow="-110" windowWidth="19420" windowHeight="10420" firstSheet="1" activeTab="3" xr2:uid="{FC41458C-7AF1-4A0D-990F-44B3392374C0}"/>
  </bookViews>
  <sheets>
    <sheet name="DatosGenerales" sheetId="8" r:id="rId1"/>
    <sheet name="ResumenPresupuestoPAI-TA ySTA" sheetId="9" r:id="rId2"/>
    <sheet name="ResumenPresupuestoPAI-AI" sheetId="14" r:id="rId3"/>
    <sheet name="ResumenIndicadoresPorAI" sheetId="17" r:id="rId4"/>
    <sheet name="datosCompletosv2" sheetId="15" r:id="rId5"/>
    <sheet name="Proyecto1" sheetId="19" r:id="rId6"/>
    <sheet name="Proyecto2" sheetId="20" r:id="rId7"/>
    <sheet name="Proyecto3" sheetId="21" r:id="rId8"/>
    <sheet name="Proyecto4" sheetId="30" r:id="rId9"/>
    <sheet name="Proyecto5" sheetId="31" r:id="rId10"/>
    <sheet name="Proyecto6" sheetId="32" r:id="rId11"/>
    <sheet name="Proyecto7" sheetId="33" r:id="rId12"/>
    <sheet name="Proyecto8" sheetId="34" r:id="rId13"/>
    <sheet name="Proyecto9" sheetId="35" r:id="rId14"/>
    <sheet name="Proyecto10" sheetId="36" r:id="rId15"/>
    <sheet name="ListaIndicadores" sheetId="6" state="hidden" r:id="rId16"/>
    <sheet name="Listas de valores2" sheetId="5" state="hidden" r:id="rId17"/>
  </sheets>
  <definedNames>
    <definedName name="_ftn1" localSheetId="2">'ResumenPresupuestoPAI-AI'!$A$48</definedName>
    <definedName name="_ftn2" localSheetId="2">'ResumenPresupuestoPAI-AI'!$A$49</definedName>
    <definedName name="_ftnref1" localSheetId="2">'ResumenPresupuestoPAI-AI'!$D$28</definedName>
    <definedName name="_ftnref2" localSheetId="2">'ResumenPresupuestoPAI-AI'!$D$29</definedName>
    <definedName name="TablaPresupuestosTI" localSheetId="4">#REF!</definedName>
    <definedName name="TablaPresupuestosTI" localSheetId="5">#REF!</definedName>
    <definedName name="TablaPresupuestosTI" localSheetId="14">#REF!</definedName>
    <definedName name="TablaPresupuestosTI" localSheetId="6">#REF!</definedName>
    <definedName name="TablaPresupuestosTI" localSheetId="7">#REF!</definedName>
    <definedName name="TablaPresupuestosTI" localSheetId="8">#REF!</definedName>
    <definedName name="TablaPresupuestosTI" localSheetId="9">#REF!</definedName>
    <definedName name="TablaPresupuestosTI" localSheetId="10">#REF!</definedName>
    <definedName name="TablaPresupuestosTI" localSheetId="11">#REF!</definedName>
    <definedName name="TablaPresupuestosTI" localSheetId="12">#REF!</definedName>
    <definedName name="TablaPresupuestosTI" localSheetId="13">#REF!</definedName>
    <definedName name="TablaPresupuestosTI">#REF!</definedName>
    <definedName name="TablaTiposAccion" localSheetId="4">#REF!</definedName>
    <definedName name="TablaTiposAccion" localSheetId="15">#REF!</definedName>
    <definedName name="TablaTiposAccion" localSheetId="5">#REF!</definedName>
    <definedName name="TablaTiposAccion" localSheetId="14">#REF!</definedName>
    <definedName name="TablaTiposAccion" localSheetId="6">#REF!</definedName>
    <definedName name="TablaTiposAccion" localSheetId="7">#REF!</definedName>
    <definedName name="TablaTiposAccion" localSheetId="8">#REF!</definedName>
    <definedName name="TablaTiposAccion" localSheetId="9">#REF!</definedName>
    <definedName name="TablaTiposAccion" localSheetId="10">#REF!</definedName>
    <definedName name="TablaTiposAccion" localSheetId="11">#REF!</definedName>
    <definedName name="TablaTiposAccion" localSheetId="12">#REF!</definedName>
    <definedName name="TablaTiposAccion" localSheetId="13">#REF!</definedName>
    <definedName name="TablaTiposAccion" localSheetId="2">#REF!</definedName>
    <definedName name="TablaTiposAccion">#REF!</definedName>
    <definedName name="TablaTiposAccion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405" i="36" l="1"/>
  <c r="I404" i="36"/>
  <c r="I396" i="36"/>
  <c r="I395" i="36"/>
  <c r="I387" i="36"/>
  <c r="I386" i="36"/>
  <c r="I378" i="36"/>
  <c r="I377" i="36"/>
  <c r="I365" i="36"/>
  <c r="I364" i="36"/>
  <c r="I356" i="36"/>
  <c r="I355" i="36"/>
  <c r="I347" i="36"/>
  <c r="I346" i="36"/>
  <c r="I334" i="36"/>
  <c r="I333" i="36"/>
  <c r="I325" i="36"/>
  <c r="I324" i="36"/>
  <c r="I316" i="36"/>
  <c r="I315" i="36"/>
  <c r="I305" i="36"/>
  <c r="I304" i="36"/>
  <c r="I296" i="36"/>
  <c r="I295" i="36"/>
  <c r="I287" i="36"/>
  <c r="I286" i="36"/>
  <c r="I278" i="36"/>
  <c r="I277" i="36"/>
  <c r="I269" i="36"/>
  <c r="I268" i="36"/>
  <c r="I258" i="36"/>
  <c r="I257" i="36"/>
  <c r="I249" i="36"/>
  <c r="I248" i="36"/>
  <c r="I240" i="36"/>
  <c r="I239" i="36"/>
  <c r="I231" i="36"/>
  <c r="I230" i="36"/>
  <c r="I222" i="36"/>
  <c r="I221" i="36"/>
  <c r="I211" i="36"/>
  <c r="I210" i="36"/>
  <c r="I202" i="36"/>
  <c r="I201" i="36"/>
  <c r="I193" i="36"/>
  <c r="I192" i="36"/>
  <c r="I182" i="36"/>
  <c r="I181" i="36"/>
  <c r="I173" i="36"/>
  <c r="I172" i="36"/>
  <c r="I164" i="36"/>
  <c r="I163" i="36"/>
  <c r="I155" i="36"/>
  <c r="I154" i="36"/>
  <c r="I146" i="36"/>
  <c r="I145" i="36"/>
  <c r="I135" i="36"/>
  <c r="I134" i="36"/>
  <c r="I126" i="36"/>
  <c r="I125" i="36"/>
  <c r="I117" i="36"/>
  <c r="I116" i="36"/>
  <c r="I108" i="36"/>
  <c r="I107" i="36"/>
  <c r="I99" i="36"/>
  <c r="I98" i="36"/>
  <c r="I90" i="36"/>
  <c r="I89" i="36"/>
  <c r="I81" i="36"/>
  <c r="I80" i="36"/>
  <c r="I70" i="36"/>
  <c r="I69" i="36"/>
  <c r="I61" i="36"/>
  <c r="I60" i="36"/>
  <c r="I48" i="36"/>
  <c r="I47" i="36"/>
  <c r="I39" i="36"/>
  <c r="I38" i="36"/>
  <c r="I28" i="36"/>
  <c r="I27" i="36"/>
  <c r="I19" i="36"/>
  <c r="I18" i="36"/>
  <c r="I405" i="35"/>
  <c r="I404" i="35"/>
  <c r="I396" i="35"/>
  <c r="I395" i="35"/>
  <c r="I387" i="35"/>
  <c r="I386" i="35"/>
  <c r="I378" i="35"/>
  <c r="I377" i="35"/>
  <c r="I365" i="35"/>
  <c r="I364" i="35"/>
  <c r="I356" i="35"/>
  <c r="I355" i="35"/>
  <c r="I347" i="35"/>
  <c r="I346" i="35"/>
  <c r="I334" i="35"/>
  <c r="I333" i="35"/>
  <c r="I325" i="35"/>
  <c r="I324" i="35"/>
  <c r="I316" i="35"/>
  <c r="I315" i="35"/>
  <c r="I305" i="35"/>
  <c r="I304" i="35"/>
  <c r="I296" i="35"/>
  <c r="I295" i="35"/>
  <c r="I287" i="35"/>
  <c r="I286" i="35"/>
  <c r="I278" i="35"/>
  <c r="I277" i="35"/>
  <c r="I269" i="35"/>
  <c r="I268" i="35"/>
  <c r="I258" i="35"/>
  <c r="I257" i="35"/>
  <c r="I249" i="35"/>
  <c r="I248" i="35"/>
  <c r="I240" i="35"/>
  <c r="I239" i="35"/>
  <c r="I231" i="35"/>
  <c r="I230" i="35"/>
  <c r="I222" i="35"/>
  <c r="I221" i="35"/>
  <c r="I211" i="35"/>
  <c r="I210" i="35"/>
  <c r="I202" i="35"/>
  <c r="I201" i="35"/>
  <c r="I193" i="35"/>
  <c r="I192" i="35"/>
  <c r="I182" i="35"/>
  <c r="I181" i="35"/>
  <c r="I173" i="35"/>
  <c r="I172" i="35"/>
  <c r="I164" i="35"/>
  <c r="I163" i="35"/>
  <c r="I155" i="35"/>
  <c r="I154" i="35"/>
  <c r="I146" i="35"/>
  <c r="I145" i="35"/>
  <c r="I135" i="35"/>
  <c r="I134" i="35"/>
  <c r="I126" i="35"/>
  <c r="I125" i="35"/>
  <c r="I117" i="35"/>
  <c r="I116" i="35"/>
  <c r="I108" i="35"/>
  <c r="I107" i="35"/>
  <c r="I99" i="35"/>
  <c r="I98" i="35"/>
  <c r="I90" i="35"/>
  <c r="I89" i="35"/>
  <c r="I81" i="35"/>
  <c r="I80" i="35"/>
  <c r="I70" i="35"/>
  <c r="I69" i="35"/>
  <c r="I61" i="35"/>
  <c r="I60" i="35"/>
  <c r="I48" i="35"/>
  <c r="I47" i="35"/>
  <c r="I39" i="35"/>
  <c r="I38" i="35"/>
  <c r="I28" i="35"/>
  <c r="I27" i="35"/>
  <c r="I19" i="35"/>
  <c r="I18" i="35"/>
  <c r="I405" i="34"/>
  <c r="I404" i="34"/>
  <c r="I396" i="34"/>
  <c r="I395" i="34"/>
  <c r="I387" i="34"/>
  <c r="I386" i="34"/>
  <c r="I378" i="34"/>
  <c r="I377" i="34"/>
  <c r="I365" i="34"/>
  <c r="I364" i="34"/>
  <c r="I356" i="34"/>
  <c r="I355" i="34"/>
  <c r="I347" i="34"/>
  <c r="I346" i="34"/>
  <c r="I334" i="34"/>
  <c r="I333" i="34"/>
  <c r="I325" i="34"/>
  <c r="I324" i="34"/>
  <c r="I316" i="34"/>
  <c r="I315" i="34"/>
  <c r="I305" i="34"/>
  <c r="I304" i="34"/>
  <c r="I296" i="34"/>
  <c r="I295" i="34"/>
  <c r="I287" i="34"/>
  <c r="I286" i="34"/>
  <c r="I278" i="34"/>
  <c r="I277" i="34"/>
  <c r="I269" i="34"/>
  <c r="I268" i="34"/>
  <c r="I258" i="34"/>
  <c r="I257" i="34"/>
  <c r="I249" i="34"/>
  <c r="I248" i="34"/>
  <c r="I240" i="34"/>
  <c r="I239" i="34"/>
  <c r="I231" i="34"/>
  <c r="I230" i="34"/>
  <c r="I222" i="34"/>
  <c r="I221" i="34"/>
  <c r="I211" i="34"/>
  <c r="I210" i="34"/>
  <c r="I202" i="34"/>
  <c r="I201" i="34"/>
  <c r="I193" i="34"/>
  <c r="I192" i="34"/>
  <c r="I182" i="34"/>
  <c r="I181" i="34"/>
  <c r="I173" i="34"/>
  <c r="I172" i="34"/>
  <c r="I164" i="34"/>
  <c r="I163" i="34"/>
  <c r="I155" i="34"/>
  <c r="I154" i="34"/>
  <c r="I146" i="34"/>
  <c r="I145" i="34"/>
  <c r="I135" i="34"/>
  <c r="I134" i="34"/>
  <c r="I126" i="34"/>
  <c r="I125" i="34"/>
  <c r="I117" i="34"/>
  <c r="I116" i="34"/>
  <c r="I108" i="34"/>
  <c r="I107" i="34"/>
  <c r="I99" i="34"/>
  <c r="I98" i="34"/>
  <c r="I90" i="34"/>
  <c r="I89" i="34"/>
  <c r="I81" i="34"/>
  <c r="I80" i="34"/>
  <c r="I70" i="34"/>
  <c r="I69" i="34"/>
  <c r="I61" i="34"/>
  <c r="I60" i="34"/>
  <c r="I48" i="34"/>
  <c r="I47" i="34"/>
  <c r="I39" i="34"/>
  <c r="I38" i="34"/>
  <c r="I28" i="34"/>
  <c r="I27" i="34"/>
  <c r="I19" i="34"/>
  <c r="I18" i="34"/>
  <c r="I405" i="33"/>
  <c r="I404" i="33"/>
  <c r="I396" i="33"/>
  <c r="I395" i="33"/>
  <c r="I387" i="33"/>
  <c r="I386" i="33"/>
  <c r="I378" i="33"/>
  <c r="I377" i="33"/>
  <c r="I365" i="33"/>
  <c r="I364" i="33"/>
  <c r="I356" i="33"/>
  <c r="I355" i="33"/>
  <c r="I347" i="33"/>
  <c r="I346" i="33"/>
  <c r="I334" i="33"/>
  <c r="I333" i="33"/>
  <c r="I325" i="33"/>
  <c r="I324" i="33"/>
  <c r="I316" i="33"/>
  <c r="I315" i="33"/>
  <c r="I305" i="33"/>
  <c r="I304" i="33"/>
  <c r="I296" i="33"/>
  <c r="I295" i="33"/>
  <c r="I287" i="33"/>
  <c r="I286" i="33"/>
  <c r="I278" i="33"/>
  <c r="I277" i="33"/>
  <c r="I269" i="33"/>
  <c r="I268" i="33"/>
  <c r="I258" i="33"/>
  <c r="I257" i="33"/>
  <c r="I249" i="33"/>
  <c r="I248" i="33"/>
  <c r="I240" i="33"/>
  <c r="I239" i="33"/>
  <c r="I231" i="33"/>
  <c r="I230" i="33"/>
  <c r="I222" i="33"/>
  <c r="I221" i="33"/>
  <c r="I211" i="33"/>
  <c r="I210" i="33"/>
  <c r="I202" i="33"/>
  <c r="I201" i="33"/>
  <c r="I193" i="33"/>
  <c r="I192" i="33"/>
  <c r="I182" i="33"/>
  <c r="I181" i="33"/>
  <c r="I173" i="33"/>
  <c r="I172" i="33"/>
  <c r="I164" i="33"/>
  <c r="I163" i="33"/>
  <c r="I155" i="33"/>
  <c r="I154" i="33"/>
  <c r="I146" i="33"/>
  <c r="I145" i="33"/>
  <c r="I135" i="33"/>
  <c r="I134" i="33"/>
  <c r="I126" i="33"/>
  <c r="I125" i="33"/>
  <c r="I117" i="33"/>
  <c r="I116" i="33"/>
  <c r="I108" i="33"/>
  <c r="I107" i="33"/>
  <c r="I99" i="33"/>
  <c r="I98" i="33"/>
  <c r="I90" i="33"/>
  <c r="I89" i="33"/>
  <c r="I81" i="33"/>
  <c r="I80" i="33"/>
  <c r="I70" i="33"/>
  <c r="I69" i="33"/>
  <c r="I61" i="33"/>
  <c r="I60" i="33"/>
  <c r="I48" i="33"/>
  <c r="I47" i="33"/>
  <c r="I39" i="33"/>
  <c r="I38" i="33"/>
  <c r="I28" i="33"/>
  <c r="I27" i="33"/>
  <c r="I19" i="33"/>
  <c r="I18" i="33"/>
  <c r="I405" i="32"/>
  <c r="I404" i="32"/>
  <c r="I396" i="32"/>
  <c r="I395" i="32"/>
  <c r="I387" i="32"/>
  <c r="I386" i="32"/>
  <c r="I378" i="32"/>
  <c r="I377" i="32"/>
  <c r="I365" i="32"/>
  <c r="I364" i="32"/>
  <c r="I356" i="32"/>
  <c r="I355" i="32"/>
  <c r="I347" i="32"/>
  <c r="I346" i="32"/>
  <c r="I334" i="32"/>
  <c r="I333" i="32"/>
  <c r="I325" i="32"/>
  <c r="I324" i="32"/>
  <c r="I316" i="32"/>
  <c r="I315" i="32"/>
  <c r="I305" i="32"/>
  <c r="I304" i="32"/>
  <c r="I296" i="32"/>
  <c r="I295" i="32"/>
  <c r="I287" i="32"/>
  <c r="I286" i="32"/>
  <c r="I278" i="32"/>
  <c r="I277" i="32"/>
  <c r="I269" i="32"/>
  <c r="I268" i="32"/>
  <c r="I258" i="32"/>
  <c r="I257" i="32"/>
  <c r="I249" i="32"/>
  <c r="I248" i="32"/>
  <c r="I240" i="32"/>
  <c r="I239" i="32"/>
  <c r="I231" i="32"/>
  <c r="I230" i="32"/>
  <c r="I222" i="32"/>
  <c r="I221" i="32"/>
  <c r="I211" i="32"/>
  <c r="I210" i="32"/>
  <c r="I202" i="32"/>
  <c r="I201" i="32"/>
  <c r="I193" i="32"/>
  <c r="I192" i="32"/>
  <c r="I182" i="32"/>
  <c r="I181" i="32"/>
  <c r="I173" i="32"/>
  <c r="I172" i="32"/>
  <c r="I164" i="32"/>
  <c r="I163" i="32"/>
  <c r="I155" i="32"/>
  <c r="I154" i="32"/>
  <c r="I146" i="32"/>
  <c r="I145" i="32"/>
  <c r="I135" i="32"/>
  <c r="I134" i="32"/>
  <c r="I126" i="32"/>
  <c r="I125" i="32"/>
  <c r="I117" i="32"/>
  <c r="I116" i="32"/>
  <c r="I108" i="32"/>
  <c r="I107" i="32"/>
  <c r="I99" i="32"/>
  <c r="I98" i="32"/>
  <c r="I90" i="32"/>
  <c r="I89" i="32"/>
  <c r="I81" i="32"/>
  <c r="I80" i="32"/>
  <c r="I70" i="32"/>
  <c r="I69" i="32"/>
  <c r="I61" i="32"/>
  <c r="I60" i="32"/>
  <c r="I48" i="32"/>
  <c r="I47" i="32"/>
  <c r="I39" i="32"/>
  <c r="I38" i="32"/>
  <c r="I28" i="32"/>
  <c r="I27" i="32"/>
  <c r="I19" i="32"/>
  <c r="I18" i="32"/>
  <c r="I405" i="31"/>
  <c r="I404" i="31"/>
  <c r="I396" i="31"/>
  <c r="I395" i="31"/>
  <c r="I387" i="31"/>
  <c r="I386" i="31"/>
  <c r="I378" i="31"/>
  <c r="I377" i="31"/>
  <c r="I365" i="31"/>
  <c r="I364" i="31"/>
  <c r="I356" i="31"/>
  <c r="I355" i="31"/>
  <c r="I347" i="31"/>
  <c r="I346" i="31"/>
  <c r="I334" i="31"/>
  <c r="I333" i="31"/>
  <c r="I325" i="31"/>
  <c r="I324" i="31"/>
  <c r="I316" i="31"/>
  <c r="I315" i="31"/>
  <c r="I305" i="31"/>
  <c r="I304" i="31"/>
  <c r="I296" i="31"/>
  <c r="I295" i="31"/>
  <c r="I287" i="31"/>
  <c r="I286" i="31"/>
  <c r="I278" i="31"/>
  <c r="I277" i="31"/>
  <c r="I269" i="31"/>
  <c r="I268" i="31"/>
  <c r="I258" i="31"/>
  <c r="I257" i="31"/>
  <c r="I249" i="31"/>
  <c r="I248" i="31"/>
  <c r="I240" i="31"/>
  <c r="I239" i="31"/>
  <c r="I231" i="31"/>
  <c r="I230" i="31"/>
  <c r="I222" i="31"/>
  <c r="I221" i="31"/>
  <c r="I211" i="31"/>
  <c r="I210" i="31"/>
  <c r="I202" i="31"/>
  <c r="I201" i="31"/>
  <c r="I193" i="31"/>
  <c r="I192" i="31"/>
  <c r="I182" i="31"/>
  <c r="I181" i="31"/>
  <c r="I173" i="31"/>
  <c r="I172" i="31"/>
  <c r="I164" i="31"/>
  <c r="I163" i="31"/>
  <c r="I155" i="31"/>
  <c r="I154" i="31"/>
  <c r="I146" i="31"/>
  <c r="I145" i="31"/>
  <c r="I135" i="31"/>
  <c r="I134" i="31"/>
  <c r="I126" i="31"/>
  <c r="I125" i="31"/>
  <c r="I117" i="31"/>
  <c r="I116" i="31"/>
  <c r="I108" i="31"/>
  <c r="I107" i="31"/>
  <c r="I99" i="31"/>
  <c r="I98" i="31"/>
  <c r="I90" i="31"/>
  <c r="I89" i="31"/>
  <c r="I81" i="31"/>
  <c r="I80" i="31"/>
  <c r="I70" i="31"/>
  <c r="I69" i="31"/>
  <c r="I61" i="31"/>
  <c r="I60" i="31"/>
  <c r="I48" i="31"/>
  <c r="I47" i="31"/>
  <c r="I39" i="31"/>
  <c r="I38" i="31"/>
  <c r="I28" i="31"/>
  <c r="I27" i="31"/>
  <c r="I19" i="31"/>
  <c r="I18" i="31"/>
  <c r="I39" i="30"/>
  <c r="I38" i="30"/>
  <c r="I28" i="30"/>
  <c r="I27" i="30"/>
  <c r="I405" i="30"/>
  <c r="I404" i="30"/>
  <c r="I396" i="30"/>
  <c r="I395" i="30"/>
  <c r="I387" i="30"/>
  <c r="I386" i="30"/>
  <c r="I378" i="30"/>
  <c r="I377" i="30"/>
  <c r="I365" i="30"/>
  <c r="I364" i="30"/>
  <c r="I356" i="30"/>
  <c r="I355" i="30"/>
  <c r="I347" i="30"/>
  <c r="I346" i="30"/>
  <c r="I334" i="30"/>
  <c r="I333" i="30"/>
  <c r="I325" i="30"/>
  <c r="I324" i="30"/>
  <c r="I316" i="30"/>
  <c r="I315" i="30"/>
  <c r="I305" i="30"/>
  <c r="I304" i="30"/>
  <c r="I296" i="30"/>
  <c r="I295" i="30"/>
  <c r="I287" i="30"/>
  <c r="I286" i="30"/>
  <c r="I278" i="30"/>
  <c r="I277" i="30"/>
  <c r="I269" i="30"/>
  <c r="I268" i="30"/>
  <c r="I258" i="30"/>
  <c r="I257" i="30"/>
  <c r="I249" i="30"/>
  <c r="I248" i="30"/>
  <c r="I240" i="30"/>
  <c r="I239" i="30"/>
  <c r="I231" i="30"/>
  <c r="I230" i="30"/>
  <c r="I222" i="30"/>
  <c r="I221" i="30"/>
  <c r="I211" i="30"/>
  <c r="I210" i="30"/>
  <c r="I202" i="30"/>
  <c r="I201" i="30"/>
  <c r="I193" i="30"/>
  <c r="I192" i="30"/>
  <c r="I182" i="30"/>
  <c r="I181" i="30"/>
  <c r="I173" i="30"/>
  <c r="I172" i="30"/>
  <c r="I164" i="30"/>
  <c r="I163" i="30"/>
  <c r="I155" i="30"/>
  <c r="I154" i="30"/>
  <c r="I146" i="30"/>
  <c r="I145" i="30"/>
  <c r="I135" i="30"/>
  <c r="I134" i="30"/>
  <c r="I126" i="30"/>
  <c r="I125" i="30"/>
  <c r="I117" i="30"/>
  <c r="I116" i="30"/>
  <c r="I108" i="30"/>
  <c r="I107" i="30"/>
  <c r="I99" i="30"/>
  <c r="I98" i="30"/>
  <c r="I90" i="30"/>
  <c r="I89" i="30"/>
  <c r="I81" i="30"/>
  <c r="I80" i="30"/>
  <c r="I70" i="30"/>
  <c r="I69" i="30"/>
  <c r="I61" i="30"/>
  <c r="I60" i="30"/>
  <c r="I48" i="30"/>
  <c r="I47" i="30"/>
  <c r="I19" i="30"/>
  <c r="I18" i="30"/>
  <c r="F400" i="36"/>
  <c r="F391" i="36"/>
  <c r="F382" i="36"/>
  <c r="F373" i="36"/>
  <c r="F360" i="36"/>
  <c r="F351" i="36"/>
  <c r="F342" i="36"/>
  <c r="F329" i="36"/>
  <c r="F320" i="36"/>
  <c r="F311" i="36"/>
  <c r="F300" i="36"/>
  <c r="F291" i="36"/>
  <c r="F282" i="36"/>
  <c r="F273" i="36"/>
  <c r="F264" i="36"/>
  <c r="F253" i="36"/>
  <c r="F244" i="36"/>
  <c r="F235" i="36"/>
  <c r="F226" i="36"/>
  <c r="F217" i="36"/>
  <c r="F206" i="36"/>
  <c r="F197" i="36"/>
  <c r="F188" i="36"/>
  <c r="F177" i="36"/>
  <c r="F168" i="36"/>
  <c r="F159" i="36"/>
  <c r="F150" i="36"/>
  <c r="F141" i="36"/>
  <c r="F130" i="36"/>
  <c r="F121" i="36"/>
  <c r="F112" i="36"/>
  <c r="F103" i="36"/>
  <c r="F94" i="36"/>
  <c r="F85" i="36"/>
  <c r="F76" i="36"/>
  <c r="F65" i="36"/>
  <c r="F56" i="36"/>
  <c r="F43" i="36"/>
  <c r="F34" i="36"/>
  <c r="F23" i="36"/>
  <c r="F14" i="36"/>
  <c r="F400" i="35"/>
  <c r="F391" i="35"/>
  <c r="F382" i="35"/>
  <c r="F373" i="35"/>
  <c r="F360" i="35"/>
  <c r="F351" i="35"/>
  <c r="F342" i="35"/>
  <c r="F329" i="35"/>
  <c r="F320" i="35"/>
  <c r="F311" i="35"/>
  <c r="F300" i="35"/>
  <c r="F291" i="35"/>
  <c r="F282" i="35"/>
  <c r="F273" i="35"/>
  <c r="F264" i="35"/>
  <c r="F253" i="35"/>
  <c r="F244" i="35"/>
  <c r="F235" i="35"/>
  <c r="F226" i="35"/>
  <c r="F217" i="35"/>
  <c r="F206" i="35"/>
  <c r="F197" i="35"/>
  <c r="F188" i="35"/>
  <c r="F177" i="35"/>
  <c r="F168" i="35"/>
  <c r="F159" i="35"/>
  <c r="F150" i="35"/>
  <c r="F141" i="35"/>
  <c r="F130" i="35"/>
  <c r="F121" i="35"/>
  <c r="F112" i="35"/>
  <c r="F103" i="35"/>
  <c r="F94" i="35"/>
  <c r="F85" i="35"/>
  <c r="F76" i="35"/>
  <c r="F65" i="35"/>
  <c r="F56" i="35"/>
  <c r="F43" i="35"/>
  <c r="F34" i="35"/>
  <c r="F23" i="35"/>
  <c r="F14" i="35"/>
  <c r="F400" i="34"/>
  <c r="F391" i="34"/>
  <c r="F382" i="34"/>
  <c r="F373" i="34"/>
  <c r="F360" i="34"/>
  <c r="F351" i="34"/>
  <c r="F342" i="34"/>
  <c r="F329" i="34"/>
  <c r="F320" i="34"/>
  <c r="F311" i="34"/>
  <c r="F300" i="34"/>
  <c r="F291" i="34"/>
  <c r="F282" i="34"/>
  <c r="F273" i="34"/>
  <c r="F264" i="34"/>
  <c r="F253" i="34"/>
  <c r="F244" i="34"/>
  <c r="F235" i="34"/>
  <c r="F226" i="34"/>
  <c r="F217" i="34"/>
  <c r="F206" i="34"/>
  <c r="F197" i="34"/>
  <c r="F188" i="34"/>
  <c r="F177" i="34"/>
  <c r="F168" i="34"/>
  <c r="F159" i="34"/>
  <c r="F150" i="34"/>
  <c r="F141" i="34"/>
  <c r="F130" i="34"/>
  <c r="F121" i="34"/>
  <c r="F112" i="34"/>
  <c r="F103" i="34"/>
  <c r="F94" i="34"/>
  <c r="F85" i="34"/>
  <c r="F76" i="34"/>
  <c r="F65" i="34"/>
  <c r="F56" i="34"/>
  <c r="F43" i="34"/>
  <c r="F34" i="34"/>
  <c r="F23" i="34"/>
  <c r="F14" i="34"/>
  <c r="F400" i="33"/>
  <c r="F391" i="33"/>
  <c r="F382" i="33"/>
  <c r="F373" i="33"/>
  <c r="F360" i="33"/>
  <c r="F351" i="33"/>
  <c r="F342" i="33"/>
  <c r="F329" i="33"/>
  <c r="F320" i="33"/>
  <c r="F311" i="33"/>
  <c r="F300" i="33"/>
  <c r="F291" i="33"/>
  <c r="F282" i="33"/>
  <c r="F273" i="33"/>
  <c r="F264" i="33"/>
  <c r="F253" i="33"/>
  <c r="F244" i="33"/>
  <c r="F235" i="33"/>
  <c r="F226" i="33"/>
  <c r="F217" i="33"/>
  <c r="F206" i="33"/>
  <c r="F197" i="33"/>
  <c r="F188" i="33"/>
  <c r="F177" i="33"/>
  <c r="F168" i="33"/>
  <c r="F159" i="33"/>
  <c r="F150" i="33"/>
  <c r="F141" i="33"/>
  <c r="F130" i="33"/>
  <c r="F121" i="33"/>
  <c r="F112" i="33"/>
  <c r="F103" i="33"/>
  <c r="F94" i="33"/>
  <c r="F85" i="33"/>
  <c r="F76" i="33"/>
  <c r="F65" i="33"/>
  <c r="F56" i="33"/>
  <c r="F43" i="33"/>
  <c r="F34" i="33"/>
  <c r="F23" i="33"/>
  <c r="F14" i="33"/>
  <c r="F400" i="32"/>
  <c r="F391" i="32"/>
  <c r="F382" i="32"/>
  <c r="F373" i="32"/>
  <c r="F360" i="32"/>
  <c r="F351" i="32"/>
  <c r="F342" i="32"/>
  <c r="F329" i="32"/>
  <c r="F320" i="32"/>
  <c r="F311" i="32"/>
  <c r="F300" i="32"/>
  <c r="F291" i="32"/>
  <c r="F282" i="32"/>
  <c r="F273" i="32"/>
  <c r="F264" i="32"/>
  <c r="F253" i="32"/>
  <c r="F244" i="32"/>
  <c r="F235" i="32"/>
  <c r="F226" i="32"/>
  <c r="F217" i="32"/>
  <c r="F206" i="32"/>
  <c r="F197" i="32"/>
  <c r="F188" i="32"/>
  <c r="F177" i="32"/>
  <c r="F168" i="32"/>
  <c r="F159" i="32"/>
  <c r="F150" i="32"/>
  <c r="F141" i="32"/>
  <c r="F130" i="32"/>
  <c r="F121" i="32"/>
  <c r="F112" i="32"/>
  <c r="F103" i="32"/>
  <c r="F94" i="32"/>
  <c r="F85" i="32"/>
  <c r="F76" i="32"/>
  <c r="F65" i="32"/>
  <c r="F56" i="32"/>
  <c r="F43" i="32"/>
  <c r="F34" i="32"/>
  <c r="F23" i="32"/>
  <c r="F14" i="32"/>
  <c r="F400" i="31"/>
  <c r="F391" i="31"/>
  <c r="F382" i="31"/>
  <c r="F373" i="31"/>
  <c r="F360" i="31"/>
  <c r="F351" i="31"/>
  <c r="F342" i="31"/>
  <c r="F329" i="31"/>
  <c r="F320" i="31"/>
  <c r="F311" i="31"/>
  <c r="F300" i="31"/>
  <c r="F291" i="31"/>
  <c r="F282" i="31"/>
  <c r="F273" i="31"/>
  <c r="F264" i="31"/>
  <c r="F253" i="31"/>
  <c r="F244" i="31"/>
  <c r="F235" i="31"/>
  <c r="F226" i="31"/>
  <c r="F217" i="31"/>
  <c r="F206" i="31"/>
  <c r="F197" i="31"/>
  <c r="F188" i="31"/>
  <c r="F177" i="31"/>
  <c r="F168" i="31"/>
  <c r="F159" i="31"/>
  <c r="F150" i="31"/>
  <c r="F141" i="31"/>
  <c r="F130" i="31"/>
  <c r="F121" i="31"/>
  <c r="F112" i="31"/>
  <c r="F103" i="31"/>
  <c r="F94" i="31"/>
  <c r="F85" i="31"/>
  <c r="F76" i="31"/>
  <c r="F65" i="31"/>
  <c r="F56" i="31"/>
  <c r="F43" i="31"/>
  <c r="F34" i="31"/>
  <c r="F23" i="31"/>
  <c r="F14" i="31"/>
  <c r="F400" i="30"/>
  <c r="F391" i="30"/>
  <c r="F382" i="30"/>
  <c r="F373" i="30"/>
  <c r="F360" i="30"/>
  <c r="F351" i="30"/>
  <c r="F342" i="30"/>
  <c r="F329" i="30"/>
  <c r="F320" i="30"/>
  <c r="F311" i="30"/>
  <c r="F300" i="30"/>
  <c r="F291" i="30"/>
  <c r="F282" i="30"/>
  <c r="F273" i="30"/>
  <c r="F264" i="30"/>
  <c r="F253" i="30"/>
  <c r="F244" i="30"/>
  <c r="F235" i="30"/>
  <c r="F226" i="30"/>
  <c r="F217" i="30"/>
  <c r="F206" i="30"/>
  <c r="F197" i="30"/>
  <c r="F188" i="30"/>
  <c r="F177" i="30"/>
  <c r="F168" i="30"/>
  <c r="F159" i="30"/>
  <c r="F150" i="30"/>
  <c r="F141" i="30"/>
  <c r="F130" i="30"/>
  <c r="F121" i="30"/>
  <c r="F112" i="30"/>
  <c r="F103" i="30"/>
  <c r="F94" i="30"/>
  <c r="F85" i="30"/>
  <c r="F76" i="30"/>
  <c r="F65" i="30"/>
  <c r="F56" i="30"/>
  <c r="F43" i="30"/>
  <c r="F34" i="30"/>
  <c r="F23" i="30"/>
  <c r="F14" i="30"/>
  <c r="I405" i="21"/>
  <c r="I404" i="21"/>
  <c r="I396" i="21"/>
  <c r="I395" i="21"/>
  <c r="I387" i="21"/>
  <c r="I386" i="21"/>
  <c r="I378" i="21"/>
  <c r="I377" i="21"/>
  <c r="I365" i="21"/>
  <c r="I364" i="21"/>
  <c r="I356" i="21"/>
  <c r="I355" i="21"/>
  <c r="I347" i="21"/>
  <c r="I346" i="21"/>
  <c r="I334" i="21"/>
  <c r="I333" i="21"/>
  <c r="I325" i="21"/>
  <c r="I324" i="21"/>
  <c r="I316" i="21"/>
  <c r="I315" i="21"/>
  <c r="I305" i="21"/>
  <c r="I304" i="21"/>
  <c r="I296" i="21"/>
  <c r="I295" i="21"/>
  <c r="I287" i="21"/>
  <c r="I286" i="21"/>
  <c r="I278" i="21"/>
  <c r="I277" i="21"/>
  <c r="I269" i="21"/>
  <c r="I268" i="21"/>
  <c r="I258" i="21"/>
  <c r="I257" i="21"/>
  <c r="I249" i="21"/>
  <c r="I248" i="21"/>
  <c r="I240" i="21"/>
  <c r="I239" i="21"/>
  <c r="I231" i="21"/>
  <c r="I230" i="21"/>
  <c r="I222" i="21"/>
  <c r="I221" i="21"/>
  <c r="I211" i="21"/>
  <c r="I210" i="21"/>
  <c r="I202" i="21"/>
  <c r="I201" i="21"/>
  <c r="I193" i="21"/>
  <c r="I192" i="21"/>
  <c r="I182" i="21"/>
  <c r="I181" i="21"/>
  <c r="I173" i="21"/>
  <c r="I172" i="21"/>
  <c r="I164" i="21"/>
  <c r="I163" i="21"/>
  <c r="I155" i="21"/>
  <c r="I154" i="21"/>
  <c r="I146" i="21"/>
  <c r="I145" i="21"/>
  <c r="I135" i="21"/>
  <c r="I134" i="21"/>
  <c r="I126" i="21"/>
  <c r="I125" i="21"/>
  <c r="I117" i="21"/>
  <c r="I116" i="21"/>
  <c r="I108" i="21"/>
  <c r="I107" i="21"/>
  <c r="I99" i="21"/>
  <c r="I98" i="21"/>
  <c r="I90" i="21"/>
  <c r="I89" i="21"/>
  <c r="I81" i="21"/>
  <c r="I80" i="21"/>
  <c r="I70" i="21"/>
  <c r="I69" i="21"/>
  <c r="I61" i="21"/>
  <c r="I60" i="21"/>
  <c r="I48" i="21"/>
  <c r="I47" i="21"/>
  <c r="I39" i="21"/>
  <c r="I38" i="21"/>
  <c r="I28" i="21"/>
  <c r="I27" i="21"/>
  <c r="I19" i="21"/>
  <c r="I18" i="21"/>
  <c r="F400" i="21"/>
  <c r="F391" i="21"/>
  <c r="F382" i="21"/>
  <c r="F373" i="21"/>
  <c r="F360" i="21"/>
  <c r="F351" i="21"/>
  <c r="F342" i="21"/>
  <c r="F329" i="21"/>
  <c r="F320" i="21"/>
  <c r="F311" i="21"/>
  <c r="F300" i="21"/>
  <c r="F291" i="21"/>
  <c r="F282" i="21"/>
  <c r="F273" i="21"/>
  <c r="F264" i="21"/>
  <c r="F253" i="21"/>
  <c r="F244" i="21"/>
  <c r="F235" i="21"/>
  <c r="F226" i="21"/>
  <c r="F217" i="21"/>
  <c r="F206" i="21"/>
  <c r="F197" i="21"/>
  <c r="F188" i="21"/>
  <c r="F177" i="21"/>
  <c r="F168" i="21"/>
  <c r="F159" i="21"/>
  <c r="F150" i="21"/>
  <c r="F141" i="21"/>
  <c r="F130" i="21"/>
  <c r="F121" i="21"/>
  <c r="F112" i="21"/>
  <c r="F103" i="21"/>
  <c r="F94" i="21"/>
  <c r="F85" i="21"/>
  <c r="F76" i="21"/>
  <c r="F65" i="21"/>
  <c r="F56" i="21"/>
  <c r="F43" i="21"/>
  <c r="F34" i="21"/>
  <c r="F23" i="21"/>
  <c r="F14" i="21"/>
  <c r="I405" i="20"/>
  <c r="I404" i="20"/>
  <c r="I396" i="20"/>
  <c r="I395" i="20"/>
  <c r="I387" i="20"/>
  <c r="I386" i="20"/>
  <c r="I378" i="20"/>
  <c r="I377" i="20"/>
  <c r="I365" i="20"/>
  <c r="I364" i="20"/>
  <c r="I356" i="20"/>
  <c r="I355" i="20"/>
  <c r="I347" i="20"/>
  <c r="I346" i="20"/>
  <c r="I334" i="20"/>
  <c r="I333" i="20"/>
  <c r="I325" i="20"/>
  <c r="I324" i="20"/>
  <c r="I316" i="20"/>
  <c r="I315" i="20"/>
  <c r="I305" i="20"/>
  <c r="I304" i="20"/>
  <c r="I296" i="20"/>
  <c r="I295" i="20"/>
  <c r="I287" i="20"/>
  <c r="I286" i="20"/>
  <c r="I278" i="20"/>
  <c r="I277" i="20"/>
  <c r="I269" i="20"/>
  <c r="I268" i="20"/>
  <c r="I258" i="20"/>
  <c r="I257" i="20"/>
  <c r="I249" i="20"/>
  <c r="I248" i="20"/>
  <c r="I240" i="20"/>
  <c r="I239" i="20"/>
  <c r="I231" i="20"/>
  <c r="I230" i="20"/>
  <c r="I222" i="20"/>
  <c r="I221" i="20"/>
  <c r="I211" i="20"/>
  <c r="I210" i="20"/>
  <c r="I202" i="20"/>
  <c r="I201" i="20"/>
  <c r="I193" i="20"/>
  <c r="I192" i="20"/>
  <c r="I182" i="20"/>
  <c r="I181" i="20"/>
  <c r="I173" i="20"/>
  <c r="I172" i="20"/>
  <c r="I164" i="20"/>
  <c r="I163" i="20"/>
  <c r="I155" i="20"/>
  <c r="I154" i="20"/>
  <c r="I146" i="20"/>
  <c r="I145" i="20"/>
  <c r="I135" i="20"/>
  <c r="I134" i="20"/>
  <c r="I126" i="20"/>
  <c r="I125" i="20"/>
  <c r="I117" i="20"/>
  <c r="I116" i="20"/>
  <c r="I108" i="20"/>
  <c r="I107" i="20"/>
  <c r="I99" i="20"/>
  <c r="I98" i="20"/>
  <c r="I90" i="20"/>
  <c r="I89" i="20"/>
  <c r="I81" i="20"/>
  <c r="I80" i="20"/>
  <c r="I70" i="20"/>
  <c r="I69" i="20"/>
  <c r="I61" i="20"/>
  <c r="I60" i="20"/>
  <c r="I48" i="20"/>
  <c r="I47" i="20"/>
  <c r="I39" i="20"/>
  <c r="I38" i="20"/>
  <c r="I28" i="20"/>
  <c r="I27" i="20"/>
  <c r="I19" i="20"/>
  <c r="I18" i="20"/>
  <c r="F400" i="20"/>
  <c r="F391" i="20"/>
  <c r="F382" i="20"/>
  <c r="F373" i="20"/>
  <c r="F360" i="20"/>
  <c r="F351" i="20"/>
  <c r="F342" i="20"/>
  <c r="F329" i="20"/>
  <c r="F320" i="20"/>
  <c r="F311" i="20"/>
  <c r="F300" i="20"/>
  <c r="F291" i="20"/>
  <c r="F282" i="20"/>
  <c r="F273" i="20"/>
  <c r="F264" i="20"/>
  <c r="F253" i="20"/>
  <c r="F244" i="20"/>
  <c r="F235" i="20"/>
  <c r="F226" i="20"/>
  <c r="F217" i="20"/>
  <c r="F206" i="20"/>
  <c r="F197" i="20"/>
  <c r="F188" i="20"/>
  <c r="F177" i="20"/>
  <c r="F168" i="20"/>
  <c r="F159" i="20"/>
  <c r="F150" i="20"/>
  <c r="F141" i="20"/>
  <c r="F130" i="20"/>
  <c r="F121" i="20"/>
  <c r="F112" i="20"/>
  <c r="F103" i="20"/>
  <c r="F94" i="20"/>
  <c r="F85" i="20"/>
  <c r="F76" i="20"/>
  <c r="F65" i="20"/>
  <c r="F56" i="20"/>
  <c r="F43" i="20"/>
  <c r="F34" i="20"/>
  <c r="F23" i="20"/>
  <c r="F14" i="20"/>
  <c r="I405" i="19"/>
  <c r="I404" i="19"/>
  <c r="I396" i="19"/>
  <c r="I395" i="19"/>
  <c r="I387" i="19"/>
  <c r="I386" i="19"/>
  <c r="I378" i="19"/>
  <c r="I377" i="19"/>
  <c r="I365" i="19"/>
  <c r="I364" i="19"/>
  <c r="I356" i="19"/>
  <c r="I355" i="19"/>
  <c r="I347" i="19"/>
  <c r="I346" i="19"/>
  <c r="I334" i="19"/>
  <c r="I333" i="19"/>
  <c r="I325" i="19"/>
  <c r="I324" i="19"/>
  <c r="I316" i="19"/>
  <c r="I315" i="19"/>
  <c r="I305" i="19"/>
  <c r="I304" i="19"/>
  <c r="I296" i="19"/>
  <c r="I295" i="19"/>
  <c r="I287" i="19"/>
  <c r="I286" i="19"/>
  <c r="I278" i="19"/>
  <c r="I277" i="19"/>
  <c r="I269" i="19"/>
  <c r="I268" i="19"/>
  <c r="I258" i="19"/>
  <c r="I257" i="19"/>
  <c r="I249" i="19"/>
  <c r="I248" i="19"/>
  <c r="I240" i="19"/>
  <c r="I239" i="19"/>
  <c r="I231" i="19"/>
  <c r="I230" i="19"/>
  <c r="I222" i="19"/>
  <c r="I221" i="19"/>
  <c r="I211" i="19"/>
  <c r="I210" i="19"/>
  <c r="I202" i="19"/>
  <c r="I201" i="19"/>
  <c r="I193" i="19"/>
  <c r="I192" i="19"/>
  <c r="I182" i="19"/>
  <c r="I181" i="19"/>
  <c r="I173" i="19"/>
  <c r="I172" i="19"/>
  <c r="I164" i="19"/>
  <c r="I163" i="19"/>
  <c r="I155" i="19"/>
  <c r="I154" i="19"/>
  <c r="I146" i="19"/>
  <c r="I145" i="19"/>
  <c r="I135" i="19"/>
  <c r="I134" i="19"/>
  <c r="I126" i="19"/>
  <c r="I125" i="19"/>
  <c r="I117" i="19"/>
  <c r="I116" i="19"/>
  <c r="I108" i="19"/>
  <c r="I107" i="19"/>
  <c r="I99" i="19"/>
  <c r="I98" i="19"/>
  <c r="I90" i="19"/>
  <c r="I89" i="19"/>
  <c r="I81" i="19"/>
  <c r="I80" i="19"/>
  <c r="I70" i="19"/>
  <c r="I69" i="19"/>
  <c r="I61" i="19"/>
  <c r="I60" i="19"/>
  <c r="I48" i="19"/>
  <c r="I47" i="19"/>
  <c r="I39" i="19"/>
  <c r="I38" i="19"/>
  <c r="I28" i="19"/>
  <c r="I27" i="19"/>
  <c r="F400" i="19"/>
  <c r="F391" i="19"/>
  <c r="F382" i="19"/>
  <c r="F373" i="19"/>
  <c r="F360" i="19"/>
  <c r="F351" i="19"/>
  <c r="F342" i="19"/>
  <c r="F329" i="19"/>
  <c r="F320" i="19"/>
  <c r="F311" i="19"/>
  <c r="F300" i="19"/>
  <c r="F291" i="19"/>
  <c r="F282" i="19"/>
  <c r="F273" i="19"/>
  <c r="F264" i="19"/>
  <c r="F253" i="19"/>
  <c r="F244" i="19"/>
  <c r="F235" i="19"/>
  <c r="F226" i="19"/>
  <c r="F217" i="19"/>
  <c r="F206" i="19"/>
  <c r="F197" i="19"/>
  <c r="F188" i="19"/>
  <c r="F177" i="19"/>
  <c r="F168" i="19"/>
  <c r="F159" i="19"/>
  <c r="F150" i="19"/>
  <c r="F141" i="19"/>
  <c r="F130" i="19"/>
  <c r="F121" i="19"/>
  <c r="F112" i="19"/>
  <c r="F103" i="19"/>
  <c r="F94" i="19"/>
  <c r="F85" i="19"/>
  <c r="F76" i="19"/>
  <c r="F65" i="19"/>
  <c r="F56" i="19"/>
  <c r="F43" i="19"/>
  <c r="F34" i="19"/>
  <c r="F23" i="19"/>
  <c r="F14" i="19"/>
  <c r="I19" i="19"/>
  <c r="I18" i="19"/>
  <c r="G405" i="36" l="1"/>
  <c r="F405" i="36"/>
  <c r="G404" i="36"/>
  <c r="F404" i="36"/>
  <c r="G396" i="36"/>
  <c r="F396" i="36"/>
  <c r="G395" i="36"/>
  <c r="F395" i="36"/>
  <c r="G387" i="36"/>
  <c r="F387" i="36"/>
  <c r="G386" i="36"/>
  <c r="F386" i="36"/>
  <c r="G378" i="36"/>
  <c r="F378" i="36"/>
  <c r="G377" i="36"/>
  <c r="F377" i="36"/>
  <c r="G365" i="36"/>
  <c r="F365" i="36"/>
  <c r="G364" i="36"/>
  <c r="F364" i="36"/>
  <c r="G356" i="36"/>
  <c r="F356" i="36"/>
  <c r="G355" i="36"/>
  <c r="F355" i="36"/>
  <c r="G347" i="36"/>
  <c r="F347" i="36"/>
  <c r="G346" i="36"/>
  <c r="F346" i="36"/>
  <c r="G334" i="36"/>
  <c r="F334" i="36"/>
  <c r="G333" i="36"/>
  <c r="F333" i="36"/>
  <c r="G325" i="36"/>
  <c r="F325" i="36"/>
  <c r="G324" i="36"/>
  <c r="F324" i="36"/>
  <c r="G316" i="36"/>
  <c r="F316" i="36"/>
  <c r="G315" i="36"/>
  <c r="F315" i="36"/>
  <c r="G305" i="36"/>
  <c r="F305" i="36"/>
  <c r="G304" i="36"/>
  <c r="F304" i="36"/>
  <c r="G296" i="36"/>
  <c r="F296" i="36"/>
  <c r="G295" i="36"/>
  <c r="F295" i="36"/>
  <c r="G287" i="36"/>
  <c r="F287" i="36"/>
  <c r="G286" i="36"/>
  <c r="F286" i="36"/>
  <c r="G278" i="36"/>
  <c r="F278" i="36"/>
  <c r="G277" i="36"/>
  <c r="F277" i="36"/>
  <c r="G269" i="36"/>
  <c r="F269" i="36"/>
  <c r="G268" i="36"/>
  <c r="F268" i="36"/>
  <c r="G258" i="36"/>
  <c r="F258" i="36"/>
  <c r="G257" i="36"/>
  <c r="F257" i="36"/>
  <c r="G249" i="36"/>
  <c r="F249" i="36"/>
  <c r="G248" i="36"/>
  <c r="F248" i="36"/>
  <c r="G240" i="36"/>
  <c r="F240" i="36"/>
  <c r="G239" i="36"/>
  <c r="F239" i="36"/>
  <c r="G231" i="36"/>
  <c r="F231" i="36"/>
  <c r="G230" i="36"/>
  <c r="F230" i="36"/>
  <c r="G222" i="36"/>
  <c r="F222" i="36"/>
  <c r="G221" i="36"/>
  <c r="F221" i="36"/>
  <c r="G211" i="36"/>
  <c r="F211" i="36"/>
  <c r="G210" i="36"/>
  <c r="F210" i="36"/>
  <c r="G202" i="36"/>
  <c r="F202" i="36"/>
  <c r="G201" i="36"/>
  <c r="F201" i="36"/>
  <c r="G193" i="36"/>
  <c r="F193" i="36"/>
  <c r="G192" i="36"/>
  <c r="F192" i="36"/>
  <c r="G182" i="36"/>
  <c r="F182" i="36"/>
  <c r="G181" i="36"/>
  <c r="F181" i="36"/>
  <c r="G173" i="36"/>
  <c r="F173" i="36"/>
  <c r="G172" i="36"/>
  <c r="F172" i="36"/>
  <c r="G164" i="36"/>
  <c r="F164" i="36"/>
  <c r="G163" i="36"/>
  <c r="F163" i="36"/>
  <c r="G155" i="36"/>
  <c r="F155" i="36"/>
  <c r="G154" i="36"/>
  <c r="F154" i="36"/>
  <c r="G146" i="36"/>
  <c r="F146" i="36"/>
  <c r="G145" i="36"/>
  <c r="F145" i="36"/>
  <c r="G135" i="36"/>
  <c r="F135" i="36"/>
  <c r="G134" i="36"/>
  <c r="F134" i="36"/>
  <c r="G126" i="36"/>
  <c r="F126" i="36"/>
  <c r="G125" i="36"/>
  <c r="F125" i="36"/>
  <c r="G117" i="36"/>
  <c r="F117" i="36"/>
  <c r="G116" i="36"/>
  <c r="F116" i="36"/>
  <c r="G108" i="36"/>
  <c r="F108" i="36"/>
  <c r="G107" i="36"/>
  <c r="F107" i="36"/>
  <c r="G99" i="36"/>
  <c r="F99" i="36"/>
  <c r="G98" i="36"/>
  <c r="F98" i="36"/>
  <c r="G90" i="36"/>
  <c r="F90" i="36"/>
  <c r="G89" i="36"/>
  <c r="F89" i="36"/>
  <c r="G81" i="36"/>
  <c r="F81" i="36"/>
  <c r="G80" i="36"/>
  <c r="F80" i="36"/>
  <c r="G70" i="36"/>
  <c r="F70" i="36"/>
  <c r="G69" i="36"/>
  <c r="F69" i="36"/>
  <c r="G61" i="36"/>
  <c r="F61" i="36"/>
  <c r="G60" i="36"/>
  <c r="F60" i="36"/>
  <c r="G48" i="36"/>
  <c r="F48" i="36"/>
  <c r="G47" i="36"/>
  <c r="F47" i="36"/>
  <c r="G39" i="36"/>
  <c r="F39" i="36"/>
  <c r="G38" i="36"/>
  <c r="F38" i="36"/>
  <c r="G28" i="36"/>
  <c r="F28" i="36"/>
  <c r="G27" i="36"/>
  <c r="F27" i="36"/>
  <c r="G19" i="36"/>
  <c r="F19" i="36"/>
  <c r="G18" i="36"/>
  <c r="F18" i="36"/>
  <c r="E4" i="36"/>
  <c r="G405" i="35"/>
  <c r="F405" i="35"/>
  <c r="G404" i="35"/>
  <c r="F404" i="35"/>
  <c r="G396" i="35"/>
  <c r="F396" i="35"/>
  <c r="G395" i="35"/>
  <c r="F395" i="35"/>
  <c r="G387" i="35"/>
  <c r="F387" i="35"/>
  <c r="G386" i="35"/>
  <c r="F386" i="35"/>
  <c r="G378" i="35"/>
  <c r="F378" i="35"/>
  <c r="G377" i="35"/>
  <c r="F377" i="35"/>
  <c r="G365" i="35"/>
  <c r="F365" i="35"/>
  <c r="G364" i="35"/>
  <c r="F364" i="35"/>
  <c r="G356" i="35"/>
  <c r="F356" i="35"/>
  <c r="G355" i="35"/>
  <c r="F355" i="35"/>
  <c r="G347" i="35"/>
  <c r="F347" i="35"/>
  <c r="G346" i="35"/>
  <c r="F346" i="35"/>
  <c r="G334" i="35"/>
  <c r="F334" i="35"/>
  <c r="G333" i="35"/>
  <c r="F333" i="35"/>
  <c r="G325" i="35"/>
  <c r="F325" i="35"/>
  <c r="G324" i="35"/>
  <c r="F324" i="35"/>
  <c r="G316" i="35"/>
  <c r="F316" i="35"/>
  <c r="G315" i="35"/>
  <c r="F315" i="35"/>
  <c r="G305" i="35"/>
  <c r="F305" i="35"/>
  <c r="G304" i="35"/>
  <c r="F304" i="35"/>
  <c r="G296" i="35"/>
  <c r="F296" i="35"/>
  <c r="G295" i="35"/>
  <c r="F295" i="35"/>
  <c r="G287" i="35"/>
  <c r="F287" i="35"/>
  <c r="G286" i="35"/>
  <c r="F286" i="35"/>
  <c r="G278" i="35"/>
  <c r="F278" i="35"/>
  <c r="G277" i="35"/>
  <c r="F277" i="35"/>
  <c r="G269" i="35"/>
  <c r="F269" i="35"/>
  <c r="G268" i="35"/>
  <c r="F268" i="35"/>
  <c r="G258" i="35"/>
  <c r="F258" i="35"/>
  <c r="G257" i="35"/>
  <c r="F257" i="35"/>
  <c r="G249" i="35"/>
  <c r="F249" i="35"/>
  <c r="G248" i="35"/>
  <c r="F248" i="35"/>
  <c r="G240" i="35"/>
  <c r="F240" i="35"/>
  <c r="G239" i="35"/>
  <c r="F239" i="35"/>
  <c r="G231" i="35"/>
  <c r="F231" i="35"/>
  <c r="G230" i="35"/>
  <c r="F230" i="35"/>
  <c r="G222" i="35"/>
  <c r="F222" i="35"/>
  <c r="G221" i="35"/>
  <c r="F221" i="35"/>
  <c r="G211" i="35"/>
  <c r="F211" i="35"/>
  <c r="G210" i="35"/>
  <c r="F210" i="35"/>
  <c r="G202" i="35"/>
  <c r="F202" i="35"/>
  <c r="G201" i="35"/>
  <c r="F201" i="35"/>
  <c r="G193" i="35"/>
  <c r="F193" i="35"/>
  <c r="G192" i="35"/>
  <c r="F192" i="35"/>
  <c r="G182" i="35"/>
  <c r="F182" i="35"/>
  <c r="G181" i="35"/>
  <c r="F181" i="35"/>
  <c r="G173" i="35"/>
  <c r="F173" i="35"/>
  <c r="G172" i="35"/>
  <c r="F172" i="35"/>
  <c r="G164" i="35"/>
  <c r="F164" i="35"/>
  <c r="G163" i="35"/>
  <c r="F163" i="35"/>
  <c r="G155" i="35"/>
  <c r="F155" i="35"/>
  <c r="G154" i="35"/>
  <c r="F154" i="35"/>
  <c r="G146" i="35"/>
  <c r="F146" i="35"/>
  <c r="G145" i="35"/>
  <c r="F145" i="35"/>
  <c r="G135" i="35"/>
  <c r="F135" i="35"/>
  <c r="G134" i="35"/>
  <c r="F134" i="35"/>
  <c r="G126" i="35"/>
  <c r="F126" i="35"/>
  <c r="G125" i="35"/>
  <c r="F125" i="35"/>
  <c r="G117" i="35"/>
  <c r="F117" i="35"/>
  <c r="G116" i="35"/>
  <c r="F116" i="35"/>
  <c r="G108" i="35"/>
  <c r="F108" i="35"/>
  <c r="G107" i="35"/>
  <c r="F107" i="35"/>
  <c r="G99" i="35"/>
  <c r="F99" i="35"/>
  <c r="G98" i="35"/>
  <c r="F98" i="35"/>
  <c r="G90" i="35"/>
  <c r="F90" i="35"/>
  <c r="G89" i="35"/>
  <c r="F89" i="35"/>
  <c r="G81" i="35"/>
  <c r="F81" i="35"/>
  <c r="G80" i="35"/>
  <c r="F80" i="35"/>
  <c r="G70" i="35"/>
  <c r="F70" i="35"/>
  <c r="G69" i="35"/>
  <c r="F69" i="35"/>
  <c r="G61" i="35"/>
  <c r="F61" i="35"/>
  <c r="G60" i="35"/>
  <c r="F60" i="35"/>
  <c r="G48" i="35"/>
  <c r="F48" i="35"/>
  <c r="G47" i="35"/>
  <c r="F47" i="35"/>
  <c r="G39" i="35"/>
  <c r="F39" i="35"/>
  <c r="G38" i="35"/>
  <c r="F38" i="35"/>
  <c r="G28" i="35"/>
  <c r="F28" i="35"/>
  <c r="G27" i="35"/>
  <c r="F27" i="35"/>
  <c r="G19" i="35"/>
  <c r="F19" i="35"/>
  <c r="G18" i="35"/>
  <c r="F18" i="35"/>
  <c r="E4" i="35"/>
  <c r="G405" i="34"/>
  <c r="F405" i="34"/>
  <c r="G404" i="34"/>
  <c r="F404" i="34"/>
  <c r="G396" i="34"/>
  <c r="F396" i="34"/>
  <c r="G395" i="34"/>
  <c r="F395" i="34"/>
  <c r="G387" i="34"/>
  <c r="F387" i="34"/>
  <c r="G386" i="34"/>
  <c r="F386" i="34"/>
  <c r="G378" i="34"/>
  <c r="F378" i="34"/>
  <c r="G377" i="34"/>
  <c r="F377" i="34"/>
  <c r="G365" i="34"/>
  <c r="F365" i="34"/>
  <c r="G364" i="34"/>
  <c r="F364" i="34"/>
  <c r="G356" i="34"/>
  <c r="F356" i="34"/>
  <c r="G355" i="34"/>
  <c r="F355" i="34"/>
  <c r="G347" i="34"/>
  <c r="F347" i="34"/>
  <c r="G346" i="34"/>
  <c r="F346" i="34"/>
  <c r="G334" i="34"/>
  <c r="F334" i="34"/>
  <c r="G333" i="34"/>
  <c r="F333" i="34"/>
  <c r="G325" i="34"/>
  <c r="F325" i="34"/>
  <c r="G324" i="34"/>
  <c r="F324" i="34"/>
  <c r="G316" i="34"/>
  <c r="F316" i="34"/>
  <c r="G315" i="34"/>
  <c r="F315" i="34"/>
  <c r="G305" i="34"/>
  <c r="F305" i="34"/>
  <c r="G304" i="34"/>
  <c r="F304" i="34"/>
  <c r="G296" i="34"/>
  <c r="F296" i="34"/>
  <c r="G295" i="34"/>
  <c r="F295" i="34"/>
  <c r="G287" i="34"/>
  <c r="F287" i="34"/>
  <c r="G286" i="34"/>
  <c r="F286" i="34"/>
  <c r="G278" i="34"/>
  <c r="F278" i="34"/>
  <c r="G277" i="34"/>
  <c r="F277" i="34"/>
  <c r="G269" i="34"/>
  <c r="F269" i="34"/>
  <c r="G268" i="34"/>
  <c r="F268" i="34"/>
  <c r="G258" i="34"/>
  <c r="F258" i="34"/>
  <c r="G257" i="34"/>
  <c r="F257" i="34"/>
  <c r="G249" i="34"/>
  <c r="F249" i="34"/>
  <c r="G248" i="34"/>
  <c r="F248" i="34"/>
  <c r="G240" i="34"/>
  <c r="F240" i="34"/>
  <c r="G239" i="34"/>
  <c r="F239" i="34"/>
  <c r="G231" i="34"/>
  <c r="F231" i="34"/>
  <c r="G230" i="34"/>
  <c r="F230" i="34"/>
  <c r="G222" i="34"/>
  <c r="F222" i="34"/>
  <c r="G221" i="34"/>
  <c r="F221" i="34"/>
  <c r="G211" i="34"/>
  <c r="F211" i="34"/>
  <c r="G210" i="34"/>
  <c r="F210" i="34"/>
  <c r="G202" i="34"/>
  <c r="F202" i="34"/>
  <c r="G201" i="34"/>
  <c r="F201" i="34"/>
  <c r="G193" i="34"/>
  <c r="F193" i="34"/>
  <c r="G192" i="34"/>
  <c r="F192" i="34"/>
  <c r="G182" i="34"/>
  <c r="F182" i="34"/>
  <c r="G181" i="34"/>
  <c r="F181" i="34"/>
  <c r="G173" i="34"/>
  <c r="F173" i="34"/>
  <c r="G172" i="34"/>
  <c r="F172" i="34"/>
  <c r="G164" i="34"/>
  <c r="F164" i="34"/>
  <c r="G163" i="34"/>
  <c r="F163" i="34"/>
  <c r="G155" i="34"/>
  <c r="F155" i="34"/>
  <c r="G154" i="34"/>
  <c r="F154" i="34"/>
  <c r="G146" i="34"/>
  <c r="F146" i="34"/>
  <c r="G145" i="34"/>
  <c r="F145" i="34"/>
  <c r="G135" i="34"/>
  <c r="F135" i="34"/>
  <c r="G134" i="34"/>
  <c r="F134" i="34"/>
  <c r="G126" i="34"/>
  <c r="F126" i="34"/>
  <c r="G125" i="34"/>
  <c r="F125" i="34"/>
  <c r="G117" i="34"/>
  <c r="F117" i="34"/>
  <c r="G116" i="34"/>
  <c r="F116" i="34"/>
  <c r="G108" i="34"/>
  <c r="F108" i="34"/>
  <c r="G107" i="34"/>
  <c r="F107" i="34"/>
  <c r="G99" i="34"/>
  <c r="F99" i="34"/>
  <c r="G98" i="34"/>
  <c r="F98" i="34"/>
  <c r="G90" i="34"/>
  <c r="F90" i="34"/>
  <c r="G89" i="34"/>
  <c r="F89" i="34"/>
  <c r="G81" i="34"/>
  <c r="F81" i="34"/>
  <c r="G80" i="34"/>
  <c r="F80" i="34"/>
  <c r="G70" i="34"/>
  <c r="F70" i="34"/>
  <c r="G69" i="34"/>
  <c r="F69" i="34"/>
  <c r="G61" i="34"/>
  <c r="F61" i="34"/>
  <c r="G60" i="34"/>
  <c r="F60" i="34"/>
  <c r="G48" i="34"/>
  <c r="F48" i="34"/>
  <c r="G47" i="34"/>
  <c r="F47" i="34"/>
  <c r="G39" i="34"/>
  <c r="F39" i="34"/>
  <c r="G38" i="34"/>
  <c r="F38" i="34"/>
  <c r="G28" i="34"/>
  <c r="F28" i="34"/>
  <c r="G27" i="34"/>
  <c r="F27" i="34"/>
  <c r="G19" i="34"/>
  <c r="F19" i="34"/>
  <c r="G18" i="34"/>
  <c r="F18" i="34"/>
  <c r="E4" i="34"/>
  <c r="G405" i="33"/>
  <c r="F405" i="33"/>
  <c r="G404" i="33"/>
  <c r="F404" i="33"/>
  <c r="G396" i="33"/>
  <c r="F396" i="33"/>
  <c r="G395" i="33"/>
  <c r="F395" i="33"/>
  <c r="G387" i="33"/>
  <c r="F387" i="33"/>
  <c r="G386" i="33"/>
  <c r="F386" i="33"/>
  <c r="G378" i="33"/>
  <c r="F378" i="33"/>
  <c r="G377" i="33"/>
  <c r="F377" i="33"/>
  <c r="G365" i="33"/>
  <c r="F365" i="33"/>
  <c r="G364" i="33"/>
  <c r="F364" i="33"/>
  <c r="G356" i="33"/>
  <c r="F356" i="33"/>
  <c r="G355" i="33"/>
  <c r="F355" i="33"/>
  <c r="G347" i="33"/>
  <c r="F347" i="33"/>
  <c r="G346" i="33"/>
  <c r="F346" i="33"/>
  <c r="G334" i="33"/>
  <c r="F334" i="33"/>
  <c r="G333" i="33"/>
  <c r="F333" i="33"/>
  <c r="G325" i="33"/>
  <c r="F325" i="33"/>
  <c r="G324" i="33"/>
  <c r="F324" i="33"/>
  <c r="G316" i="33"/>
  <c r="F316" i="33"/>
  <c r="G315" i="33"/>
  <c r="F315" i="33"/>
  <c r="G305" i="33"/>
  <c r="F305" i="33"/>
  <c r="G304" i="33"/>
  <c r="F304" i="33"/>
  <c r="G296" i="33"/>
  <c r="F296" i="33"/>
  <c r="G295" i="33"/>
  <c r="F295" i="33"/>
  <c r="G287" i="33"/>
  <c r="F287" i="33"/>
  <c r="G286" i="33"/>
  <c r="F286" i="33"/>
  <c r="G278" i="33"/>
  <c r="F278" i="33"/>
  <c r="G277" i="33"/>
  <c r="F277" i="33"/>
  <c r="G269" i="33"/>
  <c r="F269" i="33"/>
  <c r="G268" i="33"/>
  <c r="F268" i="33"/>
  <c r="G258" i="33"/>
  <c r="F258" i="33"/>
  <c r="G257" i="33"/>
  <c r="F257" i="33"/>
  <c r="G249" i="33"/>
  <c r="F249" i="33"/>
  <c r="G248" i="33"/>
  <c r="F248" i="33"/>
  <c r="G240" i="33"/>
  <c r="F240" i="33"/>
  <c r="G239" i="33"/>
  <c r="F239" i="33"/>
  <c r="G231" i="33"/>
  <c r="F231" i="33"/>
  <c r="G230" i="33"/>
  <c r="F230" i="33"/>
  <c r="G222" i="33"/>
  <c r="F222" i="33"/>
  <c r="G221" i="33"/>
  <c r="F221" i="33"/>
  <c r="G211" i="33"/>
  <c r="F211" i="33"/>
  <c r="G210" i="33"/>
  <c r="F210" i="33"/>
  <c r="G202" i="33"/>
  <c r="F202" i="33"/>
  <c r="G201" i="33"/>
  <c r="F201" i="33"/>
  <c r="G193" i="33"/>
  <c r="F193" i="33"/>
  <c r="G192" i="33"/>
  <c r="F192" i="33"/>
  <c r="G182" i="33"/>
  <c r="F182" i="33"/>
  <c r="G181" i="33"/>
  <c r="F181" i="33"/>
  <c r="G173" i="33"/>
  <c r="F173" i="33"/>
  <c r="G172" i="33"/>
  <c r="F172" i="33"/>
  <c r="G164" i="33"/>
  <c r="F164" i="33"/>
  <c r="G163" i="33"/>
  <c r="F163" i="33"/>
  <c r="G155" i="33"/>
  <c r="F155" i="33"/>
  <c r="G154" i="33"/>
  <c r="F154" i="33"/>
  <c r="G146" i="33"/>
  <c r="F146" i="33"/>
  <c r="G145" i="33"/>
  <c r="F145" i="33"/>
  <c r="G135" i="33"/>
  <c r="F135" i="33"/>
  <c r="G134" i="33"/>
  <c r="F134" i="33"/>
  <c r="G126" i="33"/>
  <c r="F126" i="33"/>
  <c r="G125" i="33"/>
  <c r="F125" i="33"/>
  <c r="G117" i="33"/>
  <c r="F117" i="33"/>
  <c r="G116" i="33"/>
  <c r="F116" i="33"/>
  <c r="G108" i="33"/>
  <c r="F108" i="33"/>
  <c r="G107" i="33"/>
  <c r="F107" i="33"/>
  <c r="G99" i="33"/>
  <c r="F99" i="33"/>
  <c r="G98" i="33"/>
  <c r="F98" i="33"/>
  <c r="G90" i="33"/>
  <c r="F90" i="33"/>
  <c r="G89" i="33"/>
  <c r="F89" i="33"/>
  <c r="G81" i="33"/>
  <c r="F81" i="33"/>
  <c r="G80" i="33"/>
  <c r="F80" i="33"/>
  <c r="G70" i="33"/>
  <c r="F70" i="33"/>
  <c r="G69" i="33"/>
  <c r="F69" i="33"/>
  <c r="G61" i="33"/>
  <c r="F61" i="33"/>
  <c r="G60" i="33"/>
  <c r="F60" i="33"/>
  <c r="G48" i="33"/>
  <c r="F48" i="33"/>
  <c r="G47" i="33"/>
  <c r="F47" i="33"/>
  <c r="G39" i="33"/>
  <c r="F39" i="33"/>
  <c r="G38" i="33"/>
  <c r="F38" i="33"/>
  <c r="G28" i="33"/>
  <c r="F28" i="33"/>
  <c r="G27" i="33"/>
  <c r="F27" i="33"/>
  <c r="G19" i="33"/>
  <c r="F19" i="33"/>
  <c r="G18" i="33"/>
  <c r="F18" i="33"/>
  <c r="E4" i="33"/>
  <c r="G405" i="32"/>
  <c r="F405" i="32"/>
  <c r="G404" i="32"/>
  <c r="F404" i="32"/>
  <c r="G396" i="32"/>
  <c r="F396" i="32"/>
  <c r="G395" i="32"/>
  <c r="F395" i="32"/>
  <c r="G387" i="32"/>
  <c r="F387" i="32"/>
  <c r="G386" i="32"/>
  <c r="F386" i="32"/>
  <c r="G378" i="32"/>
  <c r="F378" i="32"/>
  <c r="G377" i="32"/>
  <c r="F377" i="32"/>
  <c r="G365" i="32"/>
  <c r="F365" i="32"/>
  <c r="G364" i="32"/>
  <c r="F364" i="32"/>
  <c r="G356" i="32"/>
  <c r="F356" i="32"/>
  <c r="G355" i="32"/>
  <c r="F355" i="32"/>
  <c r="G347" i="32"/>
  <c r="F347" i="32"/>
  <c r="G346" i="32"/>
  <c r="F346" i="32"/>
  <c r="G334" i="32"/>
  <c r="F334" i="32"/>
  <c r="G333" i="32"/>
  <c r="F333" i="32"/>
  <c r="G325" i="32"/>
  <c r="F325" i="32"/>
  <c r="G324" i="32"/>
  <c r="F324" i="32"/>
  <c r="G316" i="32"/>
  <c r="F316" i="32"/>
  <c r="G315" i="32"/>
  <c r="F315" i="32"/>
  <c r="G305" i="32"/>
  <c r="F305" i="32"/>
  <c r="G304" i="32"/>
  <c r="F304" i="32"/>
  <c r="G296" i="32"/>
  <c r="F296" i="32"/>
  <c r="G295" i="32"/>
  <c r="F295" i="32"/>
  <c r="G287" i="32"/>
  <c r="F287" i="32"/>
  <c r="G286" i="32"/>
  <c r="F286" i="32"/>
  <c r="G278" i="32"/>
  <c r="F278" i="32"/>
  <c r="G277" i="32"/>
  <c r="F277" i="32"/>
  <c r="G269" i="32"/>
  <c r="F269" i="32"/>
  <c r="G268" i="32"/>
  <c r="F268" i="32"/>
  <c r="G258" i="32"/>
  <c r="F258" i="32"/>
  <c r="G257" i="32"/>
  <c r="F257" i="32"/>
  <c r="G249" i="32"/>
  <c r="F249" i="32"/>
  <c r="G248" i="32"/>
  <c r="F248" i="32"/>
  <c r="G240" i="32"/>
  <c r="F240" i="32"/>
  <c r="G239" i="32"/>
  <c r="F239" i="32"/>
  <c r="G231" i="32"/>
  <c r="F231" i="32"/>
  <c r="G230" i="32"/>
  <c r="F230" i="32"/>
  <c r="G222" i="32"/>
  <c r="F222" i="32"/>
  <c r="G221" i="32"/>
  <c r="F221" i="32"/>
  <c r="G211" i="32"/>
  <c r="F211" i="32"/>
  <c r="G210" i="32"/>
  <c r="F210" i="32"/>
  <c r="G202" i="32"/>
  <c r="F202" i="32"/>
  <c r="G201" i="32"/>
  <c r="F201" i="32"/>
  <c r="G193" i="32"/>
  <c r="F193" i="32"/>
  <c r="G192" i="32"/>
  <c r="F192" i="32"/>
  <c r="G182" i="32"/>
  <c r="F182" i="32"/>
  <c r="G181" i="32"/>
  <c r="F181" i="32"/>
  <c r="G173" i="32"/>
  <c r="F173" i="32"/>
  <c r="G172" i="32"/>
  <c r="F172" i="32"/>
  <c r="G164" i="32"/>
  <c r="F164" i="32"/>
  <c r="G163" i="32"/>
  <c r="F163" i="32"/>
  <c r="G155" i="32"/>
  <c r="F155" i="32"/>
  <c r="G154" i="32"/>
  <c r="F154" i="32"/>
  <c r="G146" i="32"/>
  <c r="F146" i="32"/>
  <c r="G145" i="32"/>
  <c r="F145" i="32"/>
  <c r="G135" i="32"/>
  <c r="F135" i="32"/>
  <c r="G134" i="32"/>
  <c r="F134" i="32"/>
  <c r="G126" i="32"/>
  <c r="F126" i="32"/>
  <c r="G125" i="32"/>
  <c r="F125" i="32"/>
  <c r="G117" i="32"/>
  <c r="F117" i="32"/>
  <c r="G116" i="32"/>
  <c r="F116" i="32"/>
  <c r="G108" i="32"/>
  <c r="F108" i="32"/>
  <c r="G107" i="32"/>
  <c r="F107" i="32"/>
  <c r="G99" i="32"/>
  <c r="F99" i="32"/>
  <c r="G98" i="32"/>
  <c r="F98" i="32"/>
  <c r="G90" i="32"/>
  <c r="F90" i="32"/>
  <c r="G89" i="32"/>
  <c r="F89" i="32"/>
  <c r="G81" i="32"/>
  <c r="F81" i="32"/>
  <c r="G80" i="32"/>
  <c r="F80" i="32"/>
  <c r="G70" i="32"/>
  <c r="F70" i="32"/>
  <c r="G69" i="32"/>
  <c r="F69" i="32"/>
  <c r="G61" i="32"/>
  <c r="F61" i="32"/>
  <c r="G60" i="32"/>
  <c r="F60" i="32"/>
  <c r="G48" i="32"/>
  <c r="F48" i="32"/>
  <c r="G47" i="32"/>
  <c r="F47" i="32"/>
  <c r="G39" i="32"/>
  <c r="F39" i="32"/>
  <c r="G38" i="32"/>
  <c r="F38" i="32"/>
  <c r="G28" i="32"/>
  <c r="F28" i="32"/>
  <c r="G27" i="32"/>
  <c r="F27" i="32"/>
  <c r="G19" i="32"/>
  <c r="F19" i="32"/>
  <c r="G18" i="32"/>
  <c r="F18" i="32"/>
  <c r="E4" i="32"/>
  <c r="G405" i="31"/>
  <c r="F405" i="31"/>
  <c r="G404" i="31"/>
  <c r="F404" i="31"/>
  <c r="G396" i="31"/>
  <c r="F396" i="31"/>
  <c r="G395" i="31"/>
  <c r="F395" i="31"/>
  <c r="G387" i="31"/>
  <c r="F387" i="31"/>
  <c r="G386" i="31"/>
  <c r="F386" i="31"/>
  <c r="G378" i="31"/>
  <c r="F378" i="31"/>
  <c r="G377" i="31"/>
  <c r="F377" i="31"/>
  <c r="G365" i="31"/>
  <c r="F365" i="31"/>
  <c r="G364" i="31"/>
  <c r="F364" i="31"/>
  <c r="G356" i="31"/>
  <c r="F356" i="31"/>
  <c r="G355" i="31"/>
  <c r="F355" i="31"/>
  <c r="G347" i="31"/>
  <c r="F347" i="31"/>
  <c r="G346" i="31"/>
  <c r="F346" i="31"/>
  <c r="G334" i="31"/>
  <c r="F334" i="31"/>
  <c r="G333" i="31"/>
  <c r="F333" i="31"/>
  <c r="G325" i="31"/>
  <c r="F325" i="31"/>
  <c r="G324" i="31"/>
  <c r="F324" i="31"/>
  <c r="G316" i="31"/>
  <c r="F316" i="31"/>
  <c r="G315" i="31"/>
  <c r="F315" i="31"/>
  <c r="G305" i="31"/>
  <c r="F305" i="31"/>
  <c r="G304" i="31"/>
  <c r="F304" i="31"/>
  <c r="G296" i="31"/>
  <c r="F296" i="31"/>
  <c r="G295" i="31"/>
  <c r="F295" i="31"/>
  <c r="G287" i="31"/>
  <c r="F287" i="31"/>
  <c r="G286" i="31"/>
  <c r="F286" i="31"/>
  <c r="G278" i="31"/>
  <c r="F278" i="31"/>
  <c r="G277" i="31"/>
  <c r="F277" i="31"/>
  <c r="G269" i="31"/>
  <c r="F269" i="31"/>
  <c r="G268" i="31"/>
  <c r="F268" i="31"/>
  <c r="G258" i="31"/>
  <c r="F258" i="31"/>
  <c r="G257" i="31"/>
  <c r="F257" i="31"/>
  <c r="G249" i="31"/>
  <c r="F249" i="31"/>
  <c r="G248" i="31"/>
  <c r="F248" i="31"/>
  <c r="G240" i="31"/>
  <c r="F240" i="31"/>
  <c r="G239" i="31"/>
  <c r="F239" i="31"/>
  <c r="G231" i="31"/>
  <c r="F231" i="31"/>
  <c r="G230" i="31"/>
  <c r="F230" i="31"/>
  <c r="G222" i="31"/>
  <c r="F222" i="31"/>
  <c r="G221" i="31"/>
  <c r="F221" i="31"/>
  <c r="G211" i="31"/>
  <c r="F211" i="31"/>
  <c r="G210" i="31"/>
  <c r="F210" i="31"/>
  <c r="G202" i="31"/>
  <c r="F202" i="31"/>
  <c r="G201" i="31"/>
  <c r="F201" i="31"/>
  <c r="G193" i="31"/>
  <c r="F193" i="31"/>
  <c r="G192" i="31"/>
  <c r="F192" i="31"/>
  <c r="G182" i="31"/>
  <c r="F182" i="31"/>
  <c r="G181" i="31"/>
  <c r="F181" i="31"/>
  <c r="G173" i="31"/>
  <c r="F173" i="31"/>
  <c r="G172" i="31"/>
  <c r="F172" i="31"/>
  <c r="G164" i="31"/>
  <c r="F164" i="31"/>
  <c r="G163" i="31"/>
  <c r="F163" i="31"/>
  <c r="G155" i="31"/>
  <c r="F155" i="31"/>
  <c r="G154" i="31"/>
  <c r="F154" i="31"/>
  <c r="G146" i="31"/>
  <c r="F146" i="31"/>
  <c r="G145" i="31"/>
  <c r="F145" i="31"/>
  <c r="G135" i="31"/>
  <c r="F135" i="31"/>
  <c r="G134" i="31"/>
  <c r="F134" i="31"/>
  <c r="G126" i="31"/>
  <c r="F126" i="31"/>
  <c r="G125" i="31"/>
  <c r="F125" i="31"/>
  <c r="G117" i="31"/>
  <c r="F117" i="31"/>
  <c r="G116" i="31"/>
  <c r="F116" i="31"/>
  <c r="G108" i="31"/>
  <c r="F108" i="31"/>
  <c r="G107" i="31"/>
  <c r="F107" i="31"/>
  <c r="G99" i="31"/>
  <c r="F99" i="31"/>
  <c r="G98" i="31"/>
  <c r="F98" i="31"/>
  <c r="G90" i="31"/>
  <c r="F90" i="31"/>
  <c r="G89" i="31"/>
  <c r="F89" i="31"/>
  <c r="G81" i="31"/>
  <c r="F81" i="31"/>
  <c r="G80" i="31"/>
  <c r="F80" i="31"/>
  <c r="G70" i="31"/>
  <c r="F70" i="31"/>
  <c r="G69" i="31"/>
  <c r="F69" i="31"/>
  <c r="G61" i="31"/>
  <c r="F61" i="31"/>
  <c r="G60" i="31"/>
  <c r="F60" i="31"/>
  <c r="G48" i="31"/>
  <c r="F48" i="31"/>
  <c r="G47" i="31"/>
  <c r="F47" i="31"/>
  <c r="G39" i="31"/>
  <c r="F39" i="31"/>
  <c r="G38" i="31"/>
  <c r="F38" i="31"/>
  <c r="G28" i="31"/>
  <c r="F28" i="31"/>
  <c r="G27" i="31"/>
  <c r="F27" i="31"/>
  <c r="G19" i="31"/>
  <c r="F19" i="31"/>
  <c r="G18" i="31"/>
  <c r="F18" i="31"/>
  <c r="E4" i="31"/>
  <c r="G405" i="30"/>
  <c r="F405" i="30"/>
  <c r="G404" i="30"/>
  <c r="F404" i="30"/>
  <c r="G396" i="30"/>
  <c r="F396" i="30"/>
  <c r="G395" i="30"/>
  <c r="F395" i="30"/>
  <c r="G387" i="30"/>
  <c r="F387" i="30"/>
  <c r="G386" i="30"/>
  <c r="F386" i="30"/>
  <c r="G378" i="30"/>
  <c r="F378" i="30"/>
  <c r="G377" i="30"/>
  <c r="F377" i="30"/>
  <c r="G365" i="30"/>
  <c r="F365" i="30"/>
  <c r="G364" i="30"/>
  <c r="F364" i="30"/>
  <c r="G356" i="30"/>
  <c r="F356" i="30"/>
  <c r="G355" i="30"/>
  <c r="F355" i="30"/>
  <c r="G347" i="30"/>
  <c r="F347" i="30"/>
  <c r="G346" i="30"/>
  <c r="F346" i="30"/>
  <c r="G334" i="30"/>
  <c r="F334" i="30"/>
  <c r="G333" i="30"/>
  <c r="F333" i="30"/>
  <c r="G325" i="30"/>
  <c r="F325" i="30"/>
  <c r="G324" i="30"/>
  <c r="F324" i="30"/>
  <c r="G316" i="30"/>
  <c r="F316" i="30"/>
  <c r="G315" i="30"/>
  <c r="F315" i="30"/>
  <c r="G305" i="30"/>
  <c r="F305" i="30"/>
  <c r="G304" i="30"/>
  <c r="F304" i="30"/>
  <c r="G296" i="30"/>
  <c r="F296" i="30"/>
  <c r="G295" i="30"/>
  <c r="F295" i="30"/>
  <c r="G287" i="30"/>
  <c r="F287" i="30"/>
  <c r="G286" i="30"/>
  <c r="F286" i="30"/>
  <c r="G278" i="30"/>
  <c r="F278" i="30"/>
  <c r="G277" i="30"/>
  <c r="F277" i="30"/>
  <c r="G269" i="30"/>
  <c r="F269" i="30"/>
  <c r="G268" i="30"/>
  <c r="F268" i="30"/>
  <c r="G258" i="30"/>
  <c r="F258" i="30"/>
  <c r="G257" i="30"/>
  <c r="F257" i="30"/>
  <c r="G249" i="30"/>
  <c r="F249" i="30"/>
  <c r="G248" i="30"/>
  <c r="F248" i="30"/>
  <c r="G240" i="30"/>
  <c r="F240" i="30"/>
  <c r="G239" i="30"/>
  <c r="F239" i="30"/>
  <c r="G231" i="30"/>
  <c r="F231" i="30"/>
  <c r="G230" i="30"/>
  <c r="F230" i="30"/>
  <c r="G222" i="30"/>
  <c r="F222" i="30"/>
  <c r="G221" i="30"/>
  <c r="F221" i="30"/>
  <c r="G211" i="30"/>
  <c r="F211" i="30"/>
  <c r="G210" i="30"/>
  <c r="F210" i="30"/>
  <c r="G202" i="30"/>
  <c r="F202" i="30"/>
  <c r="G201" i="30"/>
  <c r="F201" i="30"/>
  <c r="G193" i="30"/>
  <c r="F193" i="30"/>
  <c r="G192" i="30"/>
  <c r="F192" i="30"/>
  <c r="G182" i="30"/>
  <c r="F182" i="30"/>
  <c r="G181" i="30"/>
  <c r="F181" i="30"/>
  <c r="G173" i="30"/>
  <c r="F173" i="30"/>
  <c r="G172" i="30"/>
  <c r="F172" i="30"/>
  <c r="G164" i="30"/>
  <c r="F164" i="30"/>
  <c r="G163" i="30"/>
  <c r="F163" i="30"/>
  <c r="G155" i="30"/>
  <c r="F155" i="30"/>
  <c r="G154" i="30"/>
  <c r="F154" i="30"/>
  <c r="G146" i="30"/>
  <c r="F146" i="30"/>
  <c r="G145" i="30"/>
  <c r="F145" i="30"/>
  <c r="G135" i="30"/>
  <c r="F135" i="30"/>
  <c r="G134" i="30"/>
  <c r="F134" i="30"/>
  <c r="G126" i="30"/>
  <c r="F126" i="30"/>
  <c r="G125" i="30"/>
  <c r="F125" i="30"/>
  <c r="G117" i="30"/>
  <c r="F117" i="30"/>
  <c r="G116" i="30"/>
  <c r="F116" i="30"/>
  <c r="G108" i="30"/>
  <c r="F108" i="30"/>
  <c r="G107" i="30"/>
  <c r="F107" i="30"/>
  <c r="G99" i="30"/>
  <c r="F99" i="30"/>
  <c r="G98" i="30"/>
  <c r="F98" i="30"/>
  <c r="G90" i="30"/>
  <c r="F90" i="30"/>
  <c r="G89" i="30"/>
  <c r="F89" i="30"/>
  <c r="G81" i="30"/>
  <c r="F81" i="30"/>
  <c r="G80" i="30"/>
  <c r="F80" i="30"/>
  <c r="G70" i="30"/>
  <c r="F70" i="30"/>
  <c r="G69" i="30"/>
  <c r="F69" i="30"/>
  <c r="G61" i="30"/>
  <c r="F61" i="30"/>
  <c r="G60" i="30"/>
  <c r="F60" i="30"/>
  <c r="G48" i="30"/>
  <c r="F48" i="30"/>
  <c r="G47" i="30"/>
  <c r="F47" i="30"/>
  <c r="G39" i="30"/>
  <c r="F39" i="30"/>
  <c r="G38" i="30"/>
  <c r="F38" i="30"/>
  <c r="G28" i="30"/>
  <c r="F28" i="30"/>
  <c r="G27" i="30"/>
  <c r="F27" i="30"/>
  <c r="G19" i="30"/>
  <c r="F19" i="30"/>
  <c r="G18" i="30"/>
  <c r="F18" i="30"/>
  <c r="E4" i="30"/>
  <c r="G405" i="21" l="1"/>
  <c r="F405" i="21"/>
  <c r="G404" i="21"/>
  <c r="F404" i="21"/>
  <c r="G396" i="21"/>
  <c r="F396" i="21"/>
  <c r="G395" i="21"/>
  <c r="F395" i="21"/>
  <c r="G387" i="21"/>
  <c r="F387" i="21"/>
  <c r="G386" i="21"/>
  <c r="F386" i="21"/>
  <c r="G378" i="21"/>
  <c r="F378" i="21"/>
  <c r="G377" i="21"/>
  <c r="F377" i="21"/>
  <c r="G365" i="21"/>
  <c r="F365" i="21"/>
  <c r="G364" i="21"/>
  <c r="F364" i="21"/>
  <c r="G356" i="21"/>
  <c r="F356" i="21"/>
  <c r="G355" i="21"/>
  <c r="F355" i="21"/>
  <c r="G347" i="21"/>
  <c r="F347" i="21"/>
  <c r="G346" i="21"/>
  <c r="F346" i="21"/>
  <c r="G334" i="21"/>
  <c r="F334" i="21"/>
  <c r="G333" i="21"/>
  <c r="F333" i="21"/>
  <c r="G325" i="21"/>
  <c r="F325" i="21"/>
  <c r="G324" i="21"/>
  <c r="F324" i="21"/>
  <c r="G316" i="21"/>
  <c r="F316" i="21"/>
  <c r="G315" i="21"/>
  <c r="F315" i="21"/>
  <c r="G305" i="21"/>
  <c r="F305" i="21"/>
  <c r="G304" i="21"/>
  <c r="F304" i="21"/>
  <c r="G296" i="21"/>
  <c r="F296" i="21"/>
  <c r="G295" i="21"/>
  <c r="F295" i="21"/>
  <c r="G287" i="21"/>
  <c r="F287" i="21"/>
  <c r="G286" i="21"/>
  <c r="F286" i="21"/>
  <c r="G278" i="21"/>
  <c r="F278" i="21"/>
  <c r="G277" i="21"/>
  <c r="F277" i="21"/>
  <c r="G269" i="21"/>
  <c r="F269" i="21"/>
  <c r="G268" i="21"/>
  <c r="F268" i="21"/>
  <c r="G258" i="21"/>
  <c r="F258" i="21"/>
  <c r="G257" i="21"/>
  <c r="F257" i="21"/>
  <c r="G249" i="21"/>
  <c r="F249" i="21"/>
  <c r="G248" i="21"/>
  <c r="F248" i="21"/>
  <c r="G240" i="21"/>
  <c r="F240" i="21"/>
  <c r="G239" i="21"/>
  <c r="F239" i="21"/>
  <c r="G231" i="21"/>
  <c r="F231" i="21"/>
  <c r="G230" i="21"/>
  <c r="F230" i="21"/>
  <c r="G222" i="21"/>
  <c r="F222" i="21"/>
  <c r="G221" i="21"/>
  <c r="F221" i="21"/>
  <c r="G211" i="21"/>
  <c r="F211" i="21"/>
  <c r="G210" i="21"/>
  <c r="F210" i="21"/>
  <c r="G202" i="21"/>
  <c r="F202" i="21"/>
  <c r="G201" i="21"/>
  <c r="F201" i="21"/>
  <c r="G193" i="21"/>
  <c r="F193" i="21"/>
  <c r="G192" i="21"/>
  <c r="F192" i="21"/>
  <c r="G182" i="21"/>
  <c r="F182" i="21"/>
  <c r="G181" i="21"/>
  <c r="F181" i="21"/>
  <c r="G173" i="21"/>
  <c r="F173" i="21"/>
  <c r="G172" i="21"/>
  <c r="F172" i="21"/>
  <c r="G164" i="21"/>
  <c r="F164" i="21"/>
  <c r="G163" i="21"/>
  <c r="F163" i="21"/>
  <c r="G155" i="21"/>
  <c r="F155" i="21"/>
  <c r="G154" i="21"/>
  <c r="F154" i="21"/>
  <c r="G146" i="21"/>
  <c r="F146" i="21"/>
  <c r="G145" i="21"/>
  <c r="F145" i="21"/>
  <c r="G135" i="21"/>
  <c r="F135" i="21"/>
  <c r="G134" i="21"/>
  <c r="F134" i="21"/>
  <c r="G126" i="21"/>
  <c r="F126" i="21"/>
  <c r="G125" i="21"/>
  <c r="F125" i="21"/>
  <c r="G117" i="21"/>
  <c r="F117" i="21"/>
  <c r="G116" i="21"/>
  <c r="F116" i="21"/>
  <c r="G108" i="21"/>
  <c r="F108" i="21"/>
  <c r="G107" i="21"/>
  <c r="F107" i="21"/>
  <c r="G99" i="21"/>
  <c r="F99" i="21"/>
  <c r="G98" i="21"/>
  <c r="F98" i="21"/>
  <c r="G90" i="21"/>
  <c r="F90" i="21"/>
  <c r="G89" i="21"/>
  <c r="F89" i="21"/>
  <c r="G81" i="21"/>
  <c r="F81" i="21"/>
  <c r="G80" i="21"/>
  <c r="F80" i="21"/>
  <c r="G70" i="21"/>
  <c r="F70" i="21"/>
  <c r="G69" i="21"/>
  <c r="F69" i="21"/>
  <c r="G61" i="21"/>
  <c r="F61" i="21"/>
  <c r="G60" i="21"/>
  <c r="F60" i="21"/>
  <c r="G48" i="21"/>
  <c r="F48" i="21"/>
  <c r="G47" i="21"/>
  <c r="F47" i="21"/>
  <c r="G39" i="21"/>
  <c r="F39" i="21"/>
  <c r="G38" i="21"/>
  <c r="F38" i="21"/>
  <c r="G28" i="21"/>
  <c r="F28" i="21"/>
  <c r="G27" i="21"/>
  <c r="F27" i="21"/>
  <c r="G19" i="21"/>
  <c r="G18" i="21"/>
  <c r="F19" i="21"/>
  <c r="F18" i="21"/>
  <c r="G405" i="20"/>
  <c r="F405" i="20"/>
  <c r="G404" i="20"/>
  <c r="F404" i="20"/>
  <c r="G396" i="20"/>
  <c r="F396" i="20"/>
  <c r="G395" i="20"/>
  <c r="F395" i="20"/>
  <c r="G387" i="20"/>
  <c r="F387" i="20"/>
  <c r="G386" i="20"/>
  <c r="F386" i="20"/>
  <c r="G378" i="20"/>
  <c r="F378" i="20"/>
  <c r="G377" i="20"/>
  <c r="F377" i="20"/>
  <c r="G365" i="20"/>
  <c r="F365" i="20"/>
  <c r="G364" i="20"/>
  <c r="F364" i="20"/>
  <c r="G356" i="20"/>
  <c r="F356" i="20"/>
  <c r="G355" i="20"/>
  <c r="F355" i="20"/>
  <c r="G347" i="20"/>
  <c r="F347" i="20"/>
  <c r="G346" i="20"/>
  <c r="F346" i="20"/>
  <c r="G334" i="20"/>
  <c r="F334" i="20"/>
  <c r="G333" i="20"/>
  <c r="F333" i="20"/>
  <c r="G325" i="20"/>
  <c r="F325" i="20"/>
  <c r="G324" i="20"/>
  <c r="F324" i="20"/>
  <c r="G316" i="20"/>
  <c r="F316" i="20"/>
  <c r="G315" i="20"/>
  <c r="F315" i="20"/>
  <c r="G305" i="20"/>
  <c r="F305" i="20"/>
  <c r="G304" i="20"/>
  <c r="F304" i="20"/>
  <c r="G296" i="20"/>
  <c r="F296" i="20"/>
  <c r="G295" i="20"/>
  <c r="F295" i="20"/>
  <c r="G287" i="20"/>
  <c r="F287" i="20"/>
  <c r="G286" i="20"/>
  <c r="F286" i="20"/>
  <c r="G278" i="20"/>
  <c r="F278" i="20"/>
  <c r="G277" i="20"/>
  <c r="F277" i="20"/>
  <c r="G269" i="20"/>
  <c r="F269" i="20"/>
  <c r="G268" i="20"/>
  <c r="F268" i="20"/>
  <c r="G258" i="20"/>
  <c r="F258" i="20"/>
  <c r="G257" i="20"/>
  <c r="F257" i="20"/>
  <c r="G249" i="20"/>
  <c r="F249" i="20"/>
  <c r="G248" i="20"/>
  <c r="F248" i="20"/>
  <c r="G240" i="20"/>
  <c r="F240" i="20"/>
  <c r="G239" i="20"/>
  <c r="F239" i="20"/>
  <c r="G231" i="20"/>
  <c r="F231" i="20"/>
  <c r="G230" i="20"/>
  <c r="F230" i="20"/>
  <c r="G222" i="20"/>
  <c r="F222" i="20"/>
  <c r="G221" i="20"/>
  <c r="F221" i="20"/>
  <c r="G211" i="20"/>
  <c r="F211" i="20"/>
  <c r="G210" i="20"/>
  <c r="F210" i="20"/>
  <c r="G202" i="20"/>
  <c r="F202" i="20"/>
  <c r="G201" i="20"/>
  <c r="F201" i="20"/>
  <c r="G193" i="20"/>
  <c r="F193" i="20"/>
  <c r="G192" i="20"/>
  <c r="F192" i="20"/>
  <c r="G182" i="20"/>
  <c r="F182" i="20"/>
  <c r="G181" i="20"/>
  <c r="F181" i="20"/>
  <c r="G173" i="20"/>
  <c r="F173" i="20"/>
  <c r="G172" i="20"/>
  <c r="F172" i="20"/>
  <c r="G164" i="20"/>
  <c r="F164" i="20"/>
  <c r="G163" i="20"/>
  <c r="F163" i="20"/>
  <c r="G155" i="20"/>
  <c r="F155" i="20"/>
  <c r="G154" i="20"/>
  <c r="F154" i="20"/>
  <c r="G146" i="20"/>
  <c r="F146" i="20"/>
  <c r="G145" i="20"/>
  <c r="F145" i="20"/>
  <c r="G135" i="20"/>
  <c r="F135" i="20"/>
  <c r="G134" i="20"/>
  <c r="F134" i="20"/>
  <c r="G126" i="20"/>
  <c r="F126" i="20"/>
  <c r="G125" i="20"/>
  <c r="F125" i="20"/>
  <c r="G117" i="20"/>
  <c r="F117" i="20"/>
  <c r="G116" i="20"/>
  <c r="F116" i="20"/>
  <c r="G108" i="20"/>
  <c r="F108" i="20"/>
  <c r="G107" i="20"/>
  <c r="F107" i="20"/>
  <c r="G99" i="20"/>
  <c r="F99" i="20"/>
  <c r="G98" i="20"/>
  <c r="F98" i="20"/>
  <c r="G90" i="20"/>
  <c r="F90" i="20"/>
  <c r="G89" i="20"/>
  <c r="F89" i="20"/>
  <c r="G81" i="20"/>
  <c r="F81" i="20"/>
  <c r="G80" i="20"/>
  <c r="F80" i="20"/>
  <c r="G70" i="20"/>
  <c r="F70" i="20"/>
  <c r="G69" i="20"/>
  <c r="F69" i="20"/>
  <c r="G61" i="20"/>
  <c r="F61" i="20"/>
  <c r="G60" i="20"/>
  <c r="F60" i="20"/>
  <c r="G48" i="20"/>
  <c r="F48" i="20"/>
  <c r="G47" i="20"/>
  <c r="F47" i="20"/>
  <c r="G39" i="20"/>
  <c r="F39" i="20"/>
  <c r="G38" i="20"/>
  <c r="F38" i="20"/>
  <c r="G28" i="20"/>
  <c r="F28" i="20"/>
  <c r="G27" i="20"/>
  <c r="F27" i="20"/>
  <c r="G19" i="20"/>
  <c r="G18" i="20"/>
  <c r="F19" i="20"/>
  <c r="F18" i="20"/>
  <c r="G405" i="19" l="1"/>
  <c r="F405" i="19"/>
  <c r="G404" i="19"/>
  <c r="F404" i="19"/>
  <c r="G396" i="19"/>
  <c r="F396" i="19"/>
  <c r="G395" i="19"/>
  <c r="F395" i="19"/>
  <c r="G387" i="19"/>
  <c r="F387" i="19"/>
  <c r="G386" i="19"/>
  <c r="F386" i="19"/>
  <c r="G378" i="19"/>
  <c r="F378" i="19"/>
  <c r="G377" i="19"/>
  <c r="F377" i="19"/>
  <c r="G365" i="19"/>
  <c r="F365" i="19"/>
  <c r="G364" i="19"/>
  <c r="F364" i="19"/>
  <c r="G356" i="19"/>
  <c r="F356" i="19"/>
  <c r="G355" i="19"/>
  <c r="F355" i="19"/>
  <c r="G347" i="19"/>
  <c r="F347" i="19"/>
  <c r="G346" i="19"/>
  <c r="F346" i="19"/>
  <c r="G334" i="19"/>
  <c r="F334" i="19"/>
  <c r="G333" i="19"/>
  <c r="F333" i="19"/>
  <c r="G325" i="19"/>
  <c r="F325" i="19"/>
  <c r="G324" i="19"/>
  <c r="F324" i="19"/>
  <c r="G316" i="19"/>
  <c r="F316" i="19"/>
  <c r="G315" i="19"/>
  <c r="F315" i="19"/>
  <c r="G305" i="19"/>
  <c r="F305" i="19"/>
  <c r="G304" i="19"/>
  <c r="F304" i="19"/>
  <c r="G296" i="19"/>
  <c r="F296" i="19"/>
  <c r="G295" i="19"/>
  <c r="F295" i="19"/>
  <c r="G287" i="19"/>
  <c r="F287" i="19"/>
  <c r="G286" i="19"/>
  <c r="F286" i="19"/>
  <c r="G278" i="19"/>
  <c r="F278" i="19"/>
  <c r="G277" i="19"/>
  <c r="F277" i="19"/>
  <c r="G269" i="19"/>
  <c r="F269" i="19"/>
  <c r="G268" i="19"/>
  <c r="F268" i="19"/>
  <c r="G258" i="19"/>
  <c r="F258" i="19"/>
  <c r="G257" i="19"/>
  <c r="F257" i="19"/>
  <c r="G249" i="19"/>
  <c r="F249" i="19"/>
  <c r="G248" i="19"/>
  <c r="F248" i="19"/>
  <c r="G240" i="19"/>
  <c r="F240" i="19"/>
  <c r="G239" i="19"/>
  <c r="F239" i="19"/>
  <c r="G231" i="19"/>
  <c r="F231" i="19"/>
  <c r="G230" i="19"/>
  <c r="F230" i="19"/>
  <c r="G222" i="19"/>
  <c r="F222" i="19"/>
  <c r="G221" i="19"/>
  <c r="F221" i="19"/>
  <c r="G211" i="19"/>
  <c r="F211" i="19"/>
  <c r="G210" i="19"/>
  <c r="F210" i="19"/>
  <c r="G202" i="19"/>
  <c r="F202" i="19"/>
  <c r="G201" i="19"/>
  <c r="F201" i="19"/>
  <c r="G193" i="19"/>
  <c r="F193" i="19"/>
  <c r="G192" i="19"/>
  <c r="F192" i="19"/>
  <c r="G182" i="19"/>
  <c r="F182" i="19"/>
  <c r="G181" i="19"/>
  <c r="F181" i="19"/>
  <c r="G173" i="19"/>
  <c r="F173" i="19"/>
  <c r="G172" i="19"/>
  <c r="F172" i="19"/>
  <c r="G164" i="19"/>
  <c r="F164" i="19"/>
  <c r="G163" i="19"/>
  <c r="F163" i="19"/>
  <c r="G155" i="19"/>
  <c r="F155" i="19"/>
  <c r="G154" i="19"/>
  <c r="F154" i="19"/>
  <c r="G146" i="19"/>
  <c r="F146" i="19"/>
  <c r="G145" i="19"/>
  <c r="F145" i="19"/>
  <c r="G135" i="19"/>
  <c r="F135" i="19"/>
  <c r="G134" i="19"/>
  <c r="F134" i="19"/>
  <c r="G126" i="19"/>
  <c r="F126" i="19"/>
  <c r="G125" i="19"/>
  <c r="F125" i="19"/>
  <c r="G117" i="19"/>
  <c r="F117" i="19"/>
  <c r="G116" i="19"/>
  <c r="F116" i="19"/>
  <c r="G108" i="19"/>
  <c r="F108" i="19"/>
  <c r="G107" i="19"/>
  <c r="F107" i="19"/>
  <c r="G99" i="19"/>
  <c r="F99" i="19"/>
  <c r="G98" i="19"/>
  <c r="F98" i="19"/>
  <c r="G90" i="19"/>
  <c r="F90" i="19"/>
  <c r="G89" i="19"/>
  <c r="F89" i="19"/>
  <c r="G81" i="19"/>
  <c r="F81" i="19"/>
  <c r="G80" i="19"/>
  <c r="F80" i="19"/>
  <c r="G70" i="19"/>
  <c r="F70" i="19"/>
  <c r="G69" i="19"/>
  <c r="F69" i="19"/>
  <c r="G61" i="19"/>
  <c r="F61" i="19"/>
  <c r="G60" i="19"/>
  <c r="F60" i="19"/>
  <c r="G48" i="19"/>
  <c r="F48" i="19"/>
  <c r="G47" i="19"/>
  <c r="F47" i="19"/>
  <c r="G39" i="19"/>
  <c r="F39" i="19"/>
  <c r="G38" i="19"/>
  <c r="F38" i="19"/>
  <c r="G28" i="19"/>
  <c r="F28" i="19"/>
  <c r="G27" i="19"/>
  <c r="F27" i="19"/>
  <c r="G19" i="19"/>
  <c r="G18" i="19"/>
  <c r="F19" i="19"/>
  <c r="F18" i="19"/>
  <c r="B412" i="15" l="1"/>
  <c r="A412" i="15"/>
  <c r="B411" i="15"/>
  <c r="A411" i="15"/>
  <c r="B410" i="15"/>
  <c r="A410" i="15"/>
  <c r="B409" i="15"/>
  <c r="A409" i="15"/>
  <c r="B408" i="15"/>
  <c r="A408" i="15"/>
  <c r="B407" i="15"/>
  <c r="A407" i="15"/>
  <c r="B406" i="15"/>
  <c r="A406" i="15"/>
  <c r="B405" i="15"/>
  <c r="A405" i="15"/>
  <c r="B404" i="15"/>
  <c r="A404" i="15"/>
  <c r="B403" i="15"/>
  <c r="A403" i="15"/>
  <c r="B402" i="15"/>
  <c r="A402" i="15"/>
  <c r="B401" i="15"/>
  <c r="A401" i="15"/>
  <c r="B400" i="15"/>
  <c r="A400" i="15"/>
  <c r="B399" i="15"/>
  <c r="A399" i="15"/>
  <c r="B398" i="15"/>
  <c r="A398" i="15"/>
  <c r="B397" i="15"/>
  <c r="A397" i="15"/>
  <c r="B396" i="15"/>
  <c r="A396" i="15"/>
  <c r="B395" i="15"/>
  <c r="A395" i="15"/>
  <c r="B394" i="15"/>
  <c r="A394" i="15"/>
  <c r="B393" i="15"/>
  <c r="A393" i="15"/>
  <c r="B392" i="15"/>
  <c r="A392" i="15"/>
  <c r="B391" i="15"/>
  <c r="A391" i="15"/>
  <c r="B390" i="15"/>
  <c r="A390" i="15"/>
  <c r="B389" i="15"/>
  <c r="A389" i="15"/>
  <c r="B388" i="15"/>
  <c r="A388" i="15"/>
  <c r="B387" i="15"/>
  <c r="A387" i="15"/>
  <c r="B386" i="15"/>
  <c r="A386" i="15"/>
  <c r="B385" i="15"/>
  <c r="A385" i="15"/>
  <c r="B384" i="15"/>
  <c r="A384" i="15"/>
  <c r="B383" i="15"/>
  <c r="A383" i="15"/>
  <c r="B382" i="15"/>
  <c r="A382" i="15"/>
  <c r="B381" i="15"/>
  <c r="A381" i="15"/>
  <c r="B380" i="15"/>
  <c r="A380" i="15"/>
  <c r="B379" i="15"/>
  <c r="A379" i="15"/>
  <c r="B378" i="15"/>
  <c r="A378" i="15"/>
  <c r="B377" i="15"/>
  <c r="A377" i="15"/>
  <c r="B376" i="15"/>
  <c r="A376" i="15"/>
  <c r="B375" i="15"/>
  <c r="A375" i="15"/>
  <c r="B374" i="15"/>
  <c r="A374" i="15"/>
  <c r="B373" i="15"/>
  <c r="A373" i="15"/>
  <c r="B372" i="15"/>
  <c r="A372" i="15"/>
  <c r="B371" i="15"/>
  <c r="A371" i="15"/>
  <c r="B370" i="15"/>
  <c r="A370" i="15"/>
  <c r="B369" i="15"/>
  <c r="A369" i="15"/>
  <c r="B368" i="15"/>
  <c r="A368" i="15"/>
  <c r="B367" i="15"/>
  <c r="A367" i="15"/>
  <c r="B366" i="15"/>
  <c r="A366" i="15"/>
  <c r="B365" i="15"/>
  <c r="A365" i="15"/>
  <c r="B364" i="15"/>
  <c r="A364" i="15"/>
  <c r="B363" i="15"/>
  <c r="A363" i="15"/>
  <c r="B362" i="15"/>
  <c r="A362" i="15"/>
  <c r="B361" i="15"/>
  <c r="A361" i="15"/>
  <c r="B360" i="15"/>
  <c r="A360" i="15"/>
  <c r="B359" i="15"/>
  <c r="A359" i="15"/>
  <c r="B358" i="15"/>
  <c r="A358" i="15"/>
  <c r="B357" i="15"/>
  <c r="A357" i="15"/>
  <c r="B356" i="15"/>
  <c r="A356" i="15"/>
  <c r="B355" i="15"/>
  <c r="A355" i="15"/>
  <c r="B354" i="15"/>
  <c r="A354" i="15"/>
  <c r="B353" i="15"/>
  <c r="A353" i="15"/>
  <c r="B352" i="15"/>
  <c r="A352" i="15"/>
  <c r="B351" i="15"/>
  <c r="A351" i="15"/>
  <c r="B350" i="15"/>
  <c r="A350" i="15"/>
  <c r="B349" i="15"/>
  <c r="A349" i="15"/>
  <c r="B348" i="15"/>
  <c r="A348" i="15"/>
  <c r="B347" i="15"/>
  <c r="A347" i="15"/>
  <c r="B346" i="15"/>
  <c r="A346" i="15"/>
  <c r="B345" i="15"/>
  <c r="A345" i="15"/>
  <c r="B344" i="15"/>
  <c r="A344" i="15"/>
  <c r="B343" i="15"/>
  <c r="A343" i="15"/>
  <c r="B342" i="15"/>
  <c r="A342" i="15"/>
  <c r="B341" i="15"/>
  <c r="A341" i="15"/>
  <c r="B340" i="15"/>
  <c r="A340" i="15"/>
  <c r="B339" i="15"/>
  <c r="A339" i="15"/>
  <c r="B338" i="15"/>
  <c r="A338" i="15"/>
  <c r="B337" i="15"/>
  <c r="A337" i="15"/>
  <c r="B336" i="15"/>
  <c r="A336" i="15"/>
  <c r="B335" i="15"/>
  <c r="A335" i="15"/>
  <c r="B334" i="15"/>
  <c r="A334" i="15"/>
  <c r="B333" i="15"/>
  <c r="A333" i="15"/>
  <c r="B332" i="15"/>
  <c r="A332" i="15"/>
  <c r="B331" i="15"/>
  <c r="A331" i="15"/>
  <c r="B330" i="15"/>
  <c r="A330" i="15"/>
  <c r="B329" i="15"/>
  <c r="A329" i="15"/>
  <c r="B328" i="15"/>
  <c r="A328" i="15"/>
  <c r="B327" i="15"/>
  <c r="A327" i="15"/>
  <c r="B326" i="15"/>
  <c r="A326" i="15"/>
  <c r="B325" i="15"/>
  <c r="A325" i="15"/>
  <c r="B324" i="15"/>
  <c r="A324" i="15"/>
  <c r="B323" i="15"/>
  <c r="A323" i="15"/>
  <c r="B322" i="15"/>
  <c r="A322" i="15"/>
  <c r="B321" i="15"/>
  <c r="A321" i="15"/>
  <c r="B320" i="15"/>
  <c r="A320" i="15"/>
  <c r="B319" i="15"/>
  <c r="A319" i="15"/>
  <c r="B318" i="15"/>
  <c r="A318" i="15"/>
  <c r="B317" i="15"/>
  <c r="A317" i="15"/>
  <c r="B316" i="15"/>
  <c r="A316" i="15"/>
  <c r="B315" i="15"/>
  <c r="A315" i="15"/>
  <c r="B314" i="15"/>
  <c r="A314" i="15"/>
  <c r="B313" i="15"/>
  <c r="A313" i="15"/>
  <c r="B312" i="15"/>
  <c r="A312" i="15"/>
  <c r="B311" i="15"/>
  <c r="A311" i="15"/>
  <c r="B310" i="15"/>
  <c r="A310" i="15"/>
  <c r="B309" i="15"/>
  <c r="A309" i="15"/>
  <c r="B308" i="15"/>
  <c r="A308" i="15"/>
  <c r="B307" i="15"/>
  <c r="A307" i="15"/>
  <c r="B306" i="15"/>
  <c r="A306" i="15"/>
  <c r="B305" i="15"/>
  <c r="A305" i="15"/>
  <c r="B304" i="15"/>
  <c r="A304" i="15"/>
  <c r="B303" i="15"/>
  <c r="A303" i="15"/>
  <c r="B302" i="15"/>
  <c r="A302" i="15"/>
  <c r="B301" i="15"/>
  <c r="A301" i="15"/>
  <c r="B300" i="15"/>
  <c r="A300" i="15"/>
  <c r="B299" i="15"/>
  <c r="A299" i="15"/>
  <c r="B298" i="15"/>
  <c r="A298" i="15"/>
  <c r="B297" i="15"/>
  <c r="A297" i="15"/>
  <c r="B296" i="15"/>
  <c r="A296" i="15"/>
  <c r="B295" i="15"/>
  <c r="A295" i="15"/>
  <c r="B294" i="15"/>
  <c r="A294" i="15"/>
  <c r="B293" i="15"/>
  <c r="A293" i="15"/>
  <c r="B292" i="15"/>
  <c r="A292" i="15"/>
  <c r="B291" i="15"/>
  <c r="A291" i="15"/>
  <c r="B290" i="15"/>
  <c r="A290" i="15"/>
  <c r="B289" i="15"/>
  <c r="A289" i="15"/>
  <c r="B288" i="15"/>
  <c r="A288" i="15"/>
  <c r="B287" i="15"/>
  <c r="A287" i="15"/>
  <c r="B286" i="15"/>
  <c r="A286" i="15"/>
  <c r="B285" i="15"/>
  <c r="A285" i="15"/>
  <c r="B284" i="15"/>
  <c r="A284" i="15"/>
  <c r="B283" i="15"/>
  <c r="A283" i="15"/>
  <c r="B282" i="15"/>
  <c r="A282" i="15"/>
  <c r="B281" i="15"/>
  <c r="A281" i="15"/>
  <c r="B280" i="15"/>
  <c r="A280" i="15"/>
  <c r="B279" i="15"/>
  <c r="A279" i="15"/>
  <c r="B278" i="15"/>
  <c r="A278" i="15"/>
  <c r="B277" i="15"/>
  <c r="A277" i="15"/>
  <c r="B276" i="15"/>
  <c r="A276" i="15"/>
  <c r="B275" i="15"/>
  <c r="A275" i="15"/>
  <c r="B274" i="15"/>
  <c r="A274" i="15"/>
  <c r="B273" i="15"/>
  <c r="A273" i="15"/>
  <c r="B272" i="15"/>
  <c r="A272" i="15"/>
  <c r="B271" i="15"/>
  <c r="A271" i="15"/>
  <c r="B270" i="15"/>
  <c r="A270" i="15"/>
  <c r="B269" i="15"/>
  <c r="A269" i="15"/>
  <c r="B268" i="15"/>
  <c r="A268" i="15"/>
  <c r="B267" i="15"/>
  <c r="A267" i="15"/>
  <c r="B266" i="15"/>
  <c r="A266" i="15"/>
  <c r="B265" i="15"/>
  <c r="A265" i="15"/>
  <c r="B264" i="15"/>
  <c r="A264" i="15"/>
  <c r="B263" i="15"/>
  <c r="A263" i="15"/>
  <c r="B262" i="15"/>
  <c r="A262" i="15"/>
  <c r="B261" i="15"/>
  <c r="A261" i="15"/>
  <c r="B260" i="15"/>
  <c r="A260" i="15"/>
  <c r="B259" i="15"/>
  <c r="A259" i="15"/>
  <c r="B258" i="15"/>
  <c r="A258" i="15"/>
  <c r="B257" i="15"/>
  <c r="A257" i="15"/>
  <c r="B256" i="15"/>
  <c r="A256" i="15"/>
  <c r="B255" i="15"/>
  <c r="A255" i="15"/>
  <c r="B254" i="15"/>
  <c r="A254" i="15"/>
  <c r="B253" i="15"/>
  <c r="A253" i="15"/>
  <c r="B252" i="15"/>
  <c r="A252" i="15"/>
  <c r="B251" i="15"/>
  <c r="A251" i="15"/>
  <c r="B250" i="15"/>
  <c r="A250" i="15"/>
  <c r="B249" i="15"/>
  <c r="A249" i="15"/>
  <c r="B248" i="15"/>
  <c r="A248" i="15"/>
  <c r="B247" i="15"/>
  <c r="A247" i="15"/>
  <c r="B246" i="15"/>
  <c r="A246" i="15"/>
  <c r="B245" i="15"/>
  <c r="A245" i="15"/>
  <c r="B244" i="15"/>
  <c r="A244" i="15"/>
  <c r="B243" i="15"/>
  <c r="A243" i="15"/>
  <c r="B242" i="15"/>
  <c r="A242" i="15"/>
  <c r="B241" i="15"/>
  <c r="A241" i="15"/>
  <c r="B240" i="15"/>
  <c r="A240" i="15"/>
  <c r="B239" i="15"/>
  <c r="A239" i="15"/>
  <c r="B238" i="15"/>
  <c r="A238" i="15"/>
  <c r="B237" i="15"/>
  <c r="A237" i="15"/>
  <c r="B236" i="15"/>
  <c r="A236" i="15"/>
  <c r="B235" i="15"/>
  <c r="A235" i="15"/>
  <c r="B234" i="15"/>
  <c r="A234" i="15"/>
  <c r="B233" i="15"/>
  <c r="A233" i="15"/>
  <c r="B232" i="15"/>
  <c r="A232" i="15"/>
  <c r="B231" i="15"/>
  <c r="A231" i="15"/>
  <c r="B230" i="15"/>
  <c r="A230" i="15"/>
  <c r="B229" i="15"/>
  <c r="A229" i="15"/>
  <c r="B228" i="15"/>
  <c r="A228" i="15"/>
  <c r="B227" i="15"/>
  <c r="A227" i="15"/>
  <c r="B226" i="15"/>
  <c r="A226" i="15"/>
  <c r="B225" i="15"/>
  <c r="A225" i="15"/>
  <c r="B224" i="15"/>
  <c r="A224" i="15"/>
  <c r="B223" i="15"/>
  <c r="A223" i="15"/>
  <c r="B222" i="15"/>
  <c r="A222" i="15"/>
  <c r="B221" i="15"/>
  <c r="A221" i="15"/>
  <c r="B220" i="15"/>
  <c r="A220" i="15"/>
  <c r="B219" i="15"/>
  <c r="A219" i="15"/>
  <c r="B218" i="15"/>
  <c r="A218" i="15"/>
  <c r="B217" i="15"/>
  <c r="A217" i="15"/>
  <c r="B216" i="15"/>
  <c r="A216" i="15"/>
  <c r="B215" i="15"/>
  <c r="A215" i="15"/>
  <c r="B214" i="15"/>
  <c r="A214" i="15"/>
  <c r="B213" i="15"/>
  <c r="A213" i="15"/>
  <c r="B212" i="15"/>
  <c r="A212" i="15"/>
  <c r="B211" i="15"/>
  <c r="A211" i="15"/>
  <c r="B210" i="15"/>
  <c r="A210" i="15"/>
  <c r="B209" i="15"/>
  <c r="A209" i="15"/>
  <c r="B208" i="15"/>
  <c r="A208" i="15"/>
  <c r="B207" i="15"/>
  <c r="A207" i="15"/>
  <c r="B206" i="15"/>
  <c r="A206" i="15"/>
  <c r="B205" i="15"/>
  <c r="A205" i="15"/>
  <c r="B204" i="15"/>
  <c r="A204" i="15"/>
  <c r="B203" i="15"/>
  <c r="A203" i="15"/>
  <c r="B202" i="15"/>
  <c r="A202" i="15"/>
  <c r="B201" i="15"/>
  <c r="A201" i="15"/>
  <c r="B200" i="15"/>
  <c r="A200" i="15"/>
  <c r="B199" i="15"/>
  <c r="A199" i="15"/>
  <c r="B198" i="15"/>
  <c r="A198" i="15"/>
  <c r="B197" i="15"/>
  <c r="A197" i="15"/>
  <c r="B196" i="15"/>
  <c r="A196" i="15"/>
  <c r="B195" i="15"/>
  <c r="A195" i="15"/>
  <c r="B194" i="15"/>
  <c r="A194" i="15"/>
  <c r="B193" i="15"/>
  <c r="A193" i="15"/>
  <c r="B192" i="15"/>
  <c r="A192" i="15"/>
  <c r="B191" i="15"/>
  <c r="A191" i="15"/>
  <c r="B190" i="15"/>
  <c r="A190" i="15"/>
  <c r="B189" i="15"/>
  <c r="A189" i="15"/>
  <c r="B188" i="15"/>
  <c r="A188" i="15"/>
  <c r="B187" i="15"/>
  <c r="A187" i="15"/>
  <c r="B186" i="15"/>
  <c r="A186" i="15"/>
  <c r="B185" i="15"/>
  <c r="A185" i="15"/>
  <c r="B184" i="15"/>
  <c r="A184" i="15"/>
  <c r="B183" i="15"/>
  <c r="A183" i="15"/>
  <c r="B182" i="15"/>
  <c r="A182" i="15"/>
  <c r="B181" i="15"/>
  <c r="A181" i="15"/>
  <c r="B180" i="15"/>
  <c r="A180" i="15"/>
  <c r="B179" i="15"/>
  <c r="A179" i="15"/>
  <c r="B178" i="15"/>
  <c r="A178" i="15"/>
  <c r="B177" i="15"/>
  <c r="A177" i="15"/>
  <c r="B176" i="15"/>
  <c r="A176" i="15"/>
  <c r="B175" i="15"/>
  <c r="A175" i="15"/>
  <c r="B174" i="15"/>
  <c r="A174" i="15"/>
  <c r="B173" i="15"/>
  <c r="A173" i="15"/>
  <c r="B172" i="15"/>
  <c r="A172" i="15"/>
  <c r="B171" i="15"/>
  <c r="A171" i="15"/>
  <c r="B170" i="15"/>
  <c r="A170" i="15"/>
  <c r="B169" i="15"/>
  <c r="A169" i="15"/>
  <c r="B168" i="15"/>
  <c r="A168" i="15"/>
  <c r="B167" i="15"/>
  <c r="A167" i="15"/>
  <c r="B166" i="15"/>
  <c r="A166" i="15"/>
  <c r="B165" i="15"/>
  <c r="A165" i="15"/>
  <c r="B164" i="15"/>
  <c r="A164" i="15"/>
  <c r="B163" i="15"/>
  <c r="A163" i="15"/>
  <c r="B162" i="15"/>
  <c r="A162" i="15"/>
  <c r="B161" i="15"/>
  <c r="A161" i="15"/>
  <c r="B160" i="15"/>
  <c r="A160" i="15"/>
  <c r="B159" i="15"/>
  <c r="A159" i="15"/>
  <c r="B158" i="15"/>
  <c r="A158" i="15"/>
  <c r="B157" i="15"/>
  <c r="A157" i="15"/>
  <c r="B156" i="15"/>
  <c r="A156" i="15"/>
  <c r="B155" i="15"/>
  <c r="A155" i="15"/>
  <c r="B154" i="15"/>
  <c r="A154" i="15"/>
  <c r="B153" i="15"/>
  <c r="A153" i="15"/>
  <c r="B152" i="15"/>
  <c r="A152" i="15"/>
  <c r="B151" i="15"/>
  <c r="A151" i="15"/>
  <c r="B150" i="15"/>
  <c r="A150" i="15"/>
  <c r="B149" i="15"/>
  <c r="A149" i="15"/>
  <c r="B148" i="15"/>
  <c r="A148" i="15"/>
  <c r="B147" i="15"/>
  <c r="A147" i="15"/>
  <c r="B146" i="15"/>
  <c r="A146" i="15"/>
  <c r="B145" i="15"/>
  <c r="A145" i="15"/>
  <c r="B144" i="15"/>
  <c r="A144" i="15"/>
  <c r="B143" i="15"/>
  <c r="A143" i="15"/>
  <c r="B142" i="15"/>
  <c r="A142" i="15"/>
  <c r="B141" i="15"/>
  <c r="A141" i="15"/>
  <c r="B140" i="15"/>
  <c r="A140" i="15"/>
  <c r="B139" i="15"/>
  <c r="A139" i="15"/>
  <c r="B138" i="15"/>
  <c r="A138" i="15"/>
  <c r="B137" i="15"/>
  <c r="A137" i="15"/>
  <c r="B136" i="15"/>
  <c r="A136" i="15"/>
  <c r="B135" i="15"/>
  <c r="A135" i="15"/>
  <c r="B134" i="15"/>
  <c r="A134" i="15"/>
  <c r="B133" i="15"/>
  <c r="A133" i="15"/>
  <c r="B132" i="15"/>
  <c r="A132" i="15"/>
  <c r="B131" i="15"/>
  <c r="A131" i="15"/>
  <c r="B130" i="15"/>
  <c r="A130" i="15"/>
  <c r="B129" i="15"/>
  <c r="A129" i="15"/>
  <c r="B128" i="15"/>
  <c r="A128" i="15"/>
  <c r="B127" i="15"/>
  <c r="A127" i="15"/>
  <c r="B126" i="15"/>
  <c r="A126" i="15"/>
  <c r="B125" i="15"/>
  <c r="A125" i="15"/>
  <c r="B124" i="15"/>
  <c r="A124" i="15"/>
  <c r="B123" i="15"/>
  <c r="A123" i="15"/>
  <c r="B122" i="15"/>
  <c r="A122" i="15"/>
  <c r="B121" i="15"/>
  <c r="A121" i="15"/>
  <c r="B120" i="15"/>
  <c r="A120" i="15"/>
  <c r="B119" i="15"/>
  <c r="A119" i="15"/>
  <c r="B118" i="15"/>
  <c r="A118" i="15"/>
  <c r="B117" i="15"/>
  <c r="A117" i="15"/>
  <c r="B116" i="15"/>
  <c r="A116" i="15"/>
  <c r="B115" i="15"/>
  <c r="A115" i="15"/>
  <c r="B114" i="15"/>
  <c r="A114" i="15"/>
  <c r="B113" i="15"/>
  <c r="A113" i="15"/>
  <c r="B112" i="15"/>
  <c r="A112" i="15"/>
  <c r="B111" i="15"/>
  <c r="A111" i="15"/>
  <c r="B110" i="15"/>
  <c r="A110" i="15"/>
  <c r="B109" i="15"/>
  <c r="A109" i="15"/>
  <c r="B108" i="15"/>
  <c r="A108" i="15"/>
  <c r="B107" i="15"/>
  <c r="A107" i="15"/>
  <c r="B106" i="15"/>
  <c r="A106" i="15"/>
  <c r="B105" i="15"/>
  <c r="A105" i="15"/>
  <c r="B104" i="15"/>
  <c r="A104" i="15"/>
  <c r="B103" i="15"/>
  <c r="A103" i="15"/>
  <c r="B102" i="15"/>
  <c r="A102" i="15"/>
  <c r="B101" i="15"/>
  <c r="A101" i="15"/>
  <c r="B100" i="15"/>
  <c r="A100" i="15"/>
  <c r="B99" i="15"/>
  <c r="A99" i="15"/>
  <c r="B98" i="15"/>
  <c r="A98" i="15"/>
  <c r="B97" i="15"/>
  <c r="A97" i="15"/>
  <c r="B96" i="15"/>
  <c r="A96" i="15"/>
  <c r="B95" i="15"/>
  <c r="A95" i="15"/>
  <c r="B94" i="15"/>
  <c r="A94" i="15"/>
  <c r="B93" i="15"/>
  <c r="A93" i="15"/>
  <c r="B92" i="15"/>
  <c r="A92" i="15"/>
  <c r="B91" i="15"/>
  <c r="A91" i="15"/>
  <c r="B90" i="15"/>
  <c r="A90" i="15"/>
  <c r="B89" i="15"/>
  <c r="A89" i="15"/>
  <c r="B88" i="15"/>
  <c r="A88" i="15"/>
  <c r="B87" i="15"/>
  <c r="A87" i="15"/>
  <c r="B86" i="15"/>
  <c r="A86" i="15"/>
  <c r="B85" i="15"/>
  <c r="A85" i="15"/>
  <c r="B84" i="15"/>
  <c r="A84" i="15"/>
  <c r="B83" i="15"/>
  <c r="A83" i="15"/>
  <c r="B82" i="15"/>
  <c r="A82" i="15"/>
  <c r="B81" i="15"/>
  <c r="A81" i="15"/>
  <c r="B80" i="15"/>
  <c r="A80" i="15"/>
  <c r="B79" i="15"/>
  <c r="A79" i="15"/>
  <c r="B78" i="15"/>
  <c r="A78" i="15"/>
  <c r="B77" i="15"/>
  <c r="A77" i="15"/>
  <c r="B76" i="15"/>
  <c r="A76" i="15"/>
  <c r="B75" i="15"/>
  <c r="A75" i="15"/>
  <c r="B74" i="15"/>
  <c r="A74" i="15"/>
  <c r="B73" i="15"/>
  <c r="A73" i="15"/>
  <c r="B72" i="15"/>
  <c r="A72" i="15"/>
  <c r="B71" i="15"/>
  <c r="A71" i="15"/>
  <c r="B70" i="15"/>
  <c r="A70" i="15"/>
  <c r="B69" i="15"/>
  <c r="A69" i="15"/>
  <c r="B68" i="15"/>
  <c r="A68" i="15"/>
  <c r="B67" i="15"/>
  <c r="A67" i="15"/>
  <c r="B66" i="15"/>
  <c r="A66" i="15"/>
  <c r="B65" i="15"/>
  <c r="A65" i="15"/>
  <c r="B64" i="15"/>
  <c r="A64" i="15"/>
  <c r="B63" i="15"/>
  <c r="A63" i="15"/>
  <c r="B62" i="15"/>
  <c r="A62" i="15"/>
  <c r="B61" i="15"/>
  <c r="A61" i="15"/>
  <c r="B60" i="15"/>
  <c r="A60" i="15"/>
  <c r="B59" i="15"/>
  <c r="A59" i="15"/>
  <c r="B58" i="15"/>
  <c r="A58" i="15"/>
  <c r="B57" i="15"/>
  <c r="A57" i="15"/>
  <c r="B56" i="15"/>
  <c r="A56" i="15"/>
  <c r="B55" i="15"/>
  <c r="A55" i="15"/>
  <c r="B54" i="15"/>
  <c r="A54" i="15"/>
  <c r="B53" i="15"/>
  <c r="A53" i="15"/>
  <c r="B52" i="15"/>
  <c r="A52" i="15"/>
  <c r="B51" i="15"/>
  <c r="A51" i="15"/>
  <c r="B50" i="15"/>
  <c r="A50" i="15"/>
  <c r="B49" i="15"/>
  <c r="A49" i="15"/>
  <c r="B48" i="15"/>
  <c r="A48" i="15"/>
  <c r="B47" i="15"/>
  <c r="A47" i="15"/>
  <c r="B46" i="15"/>
  <c r="A46" i="15"/>
  <c r="B45" i="15"/>
  <c r="A45" i="15"/>
  <c r="B44" i="15"/>
  <c r="A44" i="15"/>
  <c r="E4" i="21"/>
  <c r="E4" i="20"/>
  <c r="E4" i="19"/>
  <c r="F2" i="17" l="1"/>
  <c r="H2" i="17" l="1"/>
  <c r="H3" i="17"/>
  <c r="H4" i="17"/>
  <c r="H5" i="17"/>
  <c r="H6" i="17"/>
  <c r="H7" i="17"/>
  <c r="H8" i="17"/>
  <c r="H9" i="17"/>
  <c r="H10" i="17"/>
  <c r="H11" i="17"/>
  <c r="H12" i="17"/>
  <c r="H13" i="17"/>
  <c r="H14" i="17"/>
  <c r="H15" i="17"/>
  <c r="H16" i="17"/>
  <c r="H17" i="17"/>
  <c r="H18" i="17"/>
  <c r="H19" i="17"/>
  <c r="H20" i="17"/>
  <c r="H21" i="17"/>
  <c r="H22" i="17"/>
  <c r="H23" i="17"/>
  <c r="H24" i="17"/>
  <c r="H25" i="17"/>
  <c r="H26" i="17"/>
  <c r="H27" i="17"/>
  <c r="H28" i="17"/>
  <c r="H29" i="17"/>
  <c r="H30" i="17"/>
  <c r="H31" i="17"/>
  <c r="H32" i="17"/>
  <c r="H33" i="17"/>
  <c r="H34" i="17"/>
  <c r="H35" i="17"/>
  <c r="H36" i="17"/>
  <c r="H37" i="17"/>
  <c r="H38" i="17"/>
  <c r="H39" i="17"/>
  <c r="H40" i="17"/>
  <c r="H41" i="17"/>
  <c r="H42" i="17"/>
  <c r="H43" i="17"/>
  <c r="H44" i="17"/>
  <c r="H45" i="17"/>
  <c r="H46" i="17"/>
  <c r="H47" i="17"/>
  <c r="H48" i="17"/>
  <c r="H49" i="17"/>
  <c r="H50" i="17"/>
  <c r="H51" i="17"/>
  <c r="H52" i="17"/>
  <c r="H53" i="17"/>
  <c r="H54" i="17"/>
  <c r="H55" i="17"/>
  <c r="H56" i="17"/>
  <c r="H57" i="17"/>
  <c r="H58" i="17"/>
  <c r="H59" i="17"/>
  <c r="H60" i="17"/>
  <c r="H61" i="17"/>
  <c r="H62" i="17"/>
  <c r="H63" i="17"/>
  <c r="H64" i="17"/>
  <c r="H65" i="17"/>
  <c r="H66" i="17"/>
  <c r="H67" i="17"/>
  <c r="H68" i="17"/>
  <c r="H69" i="17"/>
  <c r="H70" i="17"/>
  <c r="H71" i="17"/>
  <c r="H72" i="17"/>
  <c r="H73" i="17"/>
  <c r="H74" i="17"/>
  <c r="H75" i="17"/>
  <c r="H76" i="17"/>
  <c r="H77" i="17"/>
  <c r="H78" i="17"/>
  <c r="H79" i="17"/>
  <c r="H80" i="17"/>
  <c r="H81" i="17"/>
  <c r="H82" i="17"/>
  <c r="H83" i="17"/>
  <c r="H84" i="17"/>
  <c r="H85" i="17"/>
  <c r="H86" i="17"/>
  <c r="H87" i="17"/>
  <c r="H88" i="17"/>
  <c r="H89" i="17"/>
  <c r="H90" i="17"/>
  <c r="H91" i="17"/>
  <c r="H92" i="17"/>
  <c r="H93" i="17"/>
  <c r="H94" i="17"/>
  <c r="H95" i="17"/>
  <c r="H96" i="17"/>
  <c r="H97" i="17"/>
  <c r="H98" i="17"/>
  <c r="H99" i="17"/>
  <c r="H100" i="17"/>
  <c r="H101" i="17"/>
  <c r="H102" i="17"/>
  <c r="H103" i="17"/>
  <c r="H104" i="17"/>
  <c r="F3" i="17"/>
  <c r="F4" i="17"/>
  <c r="F5" i="17"/>
  <c r="F6" i="17"/>
  <c r="F7" i="17"/>
  <c r="F8" i="17"/>
  <c r="F9" i="17"/>
  <c r="F10" i="17"/>
  <c r="F11" i="17"/>
  <c r="F12" i="17"/>
  <c r="F13" i="17"/>
  <c r="F14" i="17"/>
  <c r="F15" i="17"/>
  <c r="F16" i="17"/>
  <c r="F17" i="17"/>
  <c r="F18" i="17"/>
  <c r="F19" i="17"/>
  <c r="F20" i="17"/>
  <c r="F21" i="17"/>
  <c r="F22" i="17"/>
  <c r="F23" i="17"/>
  <c r="F24" i="17"/>
  <c r="F25" i="17"/>
  <c r="F26" i="17"/>
  <c r="F27" i="17"/>
  <c r="F28" i="17"/>
  <c r="F29" i="17"/>
  <c r="F30" i="17"/>
  <c r="F31" i="17"/>
  <c r="F32" i="17"/>
  <c r="F33" i="17"/>
  <c r="F34" i="17"/>
  <c r="F35" i="17"/>
  <c r="F36" i="17"/>
  <c r="F37" i="17"/>
  <c r="F38" i="17"/>
  <c r="F39" i="17"/>
  <c r="F40" i="17"/>
  <c r="F41" i="17"/>
  <c r="F42" i="17"/>
  <c r="F43" i="17"/>
  <c r="F44" i="17"/>
  <c r="F45" i="17"/>
  <c r="F46" i="17"/>
  <c r="F47" i="17"/>
  <c r="F48" i="17"/>
  <c r="F49" i="17"/>
  <c r="F50" i="17"/>
  <c r="F51" i="17"/>
  <c r="F52" i="17"/>
  <c r="F53" i="17"/>
  <c r="F54" i="17"/>
  <c r="F55" i="17"/>
  <c r="F56" i="17"/>
  <c r="F57" i="17"/>
  <c r="F58" i="17"/>
  <c r="F59" i="17"/>
  <c r="F60" i="17"/>
  <c r="F61" i="17"/>
  <c r="F62" i="17"/>
  <c r="F63" i="17"/>
  <c r="F64" i="17"/>
  <c r="F65" i="17"/>
  <c r="F66" i="17"/>
  <c r="F67" i="17"/>
  <c r="F68" i="17"/>
  <c r="F69" i="17"/>
  <c r="F70" i="17"/>
  <c r="F71" i="17"/>
  <c r="F72" i="17"/>
  <c r="F73" i="17"/>
  <c r="F74" i="17"/>
  <c r="F75" i="17"/>
  <c r="F76" i="17"/>
  <c r="F77" i="17"/>
  <c r="F78" i="17"/>
  <c r="F79" i="17"/>
  <c r="F80" i="17"/>
  <c r="F81" i="17"/>
  <c r="F82" i="17"/>
  <c r="F83" i="17"/>
  <c r="F84" i="17"/>
  <c r="F85" i="17"/>
  <c r="F86" i="17"/>
  <c r="F87" i="17"/>
  <c r="F88" i="17"/>
  <c r="F89" i="17"/>
  <c r="F90" i="17"/>
  <c r="F91" i="17"/>
  <c r="F92" i="17"/>
  <c r="F93" i="17"/>
  <c r="F94" i="17"/>
  <c r="F95" i="17"/>
  <c r="F96" i="17"/>
  <c r="F97" i="17"/>
  <c r="F98" i="17"/>
  <c r="F99" i="17"/>
  <c r="F100" i="17"/>
  <c r="F101" i="17"/>
  <c r="F102" i="17"/>
  <c r="F103" i="17"/>
  <c r="F104" i="17"/>
  <c r="A41" i="15" l="1"/>
  <c r="A42" i="15"/>
  <c r="A43" i="15"/>
  <c r="B41" i="15"/>
  <c r="B42" i="15"/>
  <c r="B43" i="15"/>
  <c r="B40" i="15"/>
  <c r="A40" i="15"/>
  <c r="B39" i="15"/>
  <c r="A39" i="15"/>
  <c r="B38" i="15"/>
  <c r="A38" i="15"/>
  <c r="B37" i="15"/>
  <c r="A37" i="15"/>
  <c r="B36" i="15"/>
  <c r="A36" i="15"/>
  <c r="B35" i="15"/>
  <c r="A35" i="15"/>
  <c r="B34" i="15"/>
  <c r="A34" i="15"/>
  <c r="B33" i="15"/>
  <c r="A33" i="15"/>
  <c r="B32" i="15"/>
  <c r="A32" i="15"/>
  <c r="B31" i="15"/>
  <c r="A31" i="15"/>
  <c r="B30" i="15"/>
  <c r="A30" i="15"/>
  <c r="B29" i="15"/>
  <c r="A29" i="15"/>
  <c r="B28" i="15"/>
  <c r="A28" i="15"/>
  <c r="B27" i="15"/>
  <c r="A27" i="15"/>
  <c r="B26" i="15"/>
  <c r="A26" i="15"/>
  <c r="B25" i="15"/>
  <c r="A25" i="15"/>
  <c r="B24" i="15"/>
  <c r="A24" i="15"/>
  <c r="B23" i="15"/>
  <c r="A23" i="15"/>
  <c r="B22" i="15"/>
  <c r="A22" i="15"/>
  <c r="B21" i="15"/>
  <c r="A21" i="15"/>
  <c r="B20" i="15"/>
  <c r="A20" i="15"/>
  <c r="B19" i="15"/>
  <c r="A19" i="15"/>
  <c r="B18" i="15"/>
  <c r="A18" i="15"/>
  <c r="B17" i="15"/>
  <c r="A17" i="15"/>
  <c r="B16" i="15"/>
  <c r="A16" i="15"/>
  <c r="B15" i="15"/>
  <c r="A15" i="15"/>
  <c r="B14" i="15"/>
  <c r="A14" i="15"/>
  <c r="B13" i="15"/>
  <c r="A13" i="15"/>
  <c r="B12" i="15"/>
  <c r="A12" i="15"/>
  <c r="B11" i="15"/>
  <c r="A11" i="15"/>
  <c r="B10" i="15"/>
  <c r="A10" i="15"/>
  <c r="B9" i="15"/>
  <c r="A9" i="15"/>
  <c r="B8" i="15"/>
  <c r="A8" i="15"/>
  <c r="B7" i="15"/>
  <c r="A7" i="15"/>
  <c r="B6" i="15"/>
  <c r="A6" i="15"/>
  <c r="B5" i="15"/>
  <c r="A5" i="15"/>
  <c r="B4" i="15"/>
  <c r="A4" i="15"/>
  <c r="B3" i="15"/>
  <c r="A3" i="15"/>
  <c r="R138" i="15" a="1"/>
  <c r="V129" i="15" a="1"/>
  <c r="P84" i="15" a="1"/>
  <c r="M58" i="15" a="1"/>
  <c r="P45" i="15" a="1"/>
  <c r="T273" i="15" a="1"/>
  <c r="T403" i="15" a="1"/>
  <c r="C75" i="15" a="1"/>
  <c r="C182" i="15" a="1"/>
  <c r="R19" i="15" a="1"/>
  <c r="O196" i="15" a="1"/>
  <c r="V211" i="15" a="1"/>
  <c r="M210" i="15" a="1"/>
  <c r="M55" i="15" a="1"/>
  <c r="M172" i="15" a="1"/>
  <c r="S10" i="15" a="1"/>
  <c r="S224" i="15" a="1"/>
  <c r="S188" i="15" a="1"/>
  <c r="M193" i="15" a="1"/>
  <c r="C91" i="15" a="1"/>
  <c r="M411" i="15" a="1"/>
  <c r="V210" i="15" a="1"/>
  <c r="R376" i="15" a="1"/>
  <c r="M45" i="15" a="1"/>
  <c r="R27" i="15" a="1"/>
  <c r="R364" i="15" a="1"/>
  <c r="C314" i="15" a="1"/>
  <c r="P199" i="15" a="1"/>
  <c r="T139" i="15" a="1"/>
  <c r="R42" i="15" a="1"/>
  <c r="S260" i="15" a="1"/>
  <c r="O88" i="15" a="1"/>
  <c r="V290" i="15" a="1"/>
  <c r="P210" i="15" a="1"/>
  <c r="T324" i="15" a="1"/>
  <c r="O252" i="15" a="1"/>
  <c r="V10" i="15" a="1"/>
  <c r="O69" i="15" a="1"/>
  <c r="R291" i="15" a="1"/>
  <c r="O380" i="15" a="1"/>
  <c r="M131" i="15" a="1"/>
  <c r="T85" i="15" a="1"/>
  <c r="O32" i="15" a="1"/>
  <c r="O333" i="15" a="1"/>
  <c r="T27" i="15" a="1"/>
  <c r="V86" i="15" a="1"/>
  <c r="R355" i="15" a="1"/>
  <c r="V57" i="15" a="1"/>
  <c r="T46" i="15" a="1"/>
  <c r="V215" i="15" a="1"/>
  <c r="R28" i="15" a="1"/>
  <c r="C229" i="15" a="1"/>
  <c r="C408" i="15" a="1"/>
  <c r="C53" i="15" a="1"/>
  <c r="O250" i="15" a="1"/>
  <c r="C198" i="15" a="1"/>
  <c r="O170" i="15" a="1"/>
  <c r="O321" i="15" a="1"/>
  <c r="O258" i="15" a="1"/>
  <c r="O374" i="15" a="1"/>
  <c r="P232" i="15" a="1"/>
  <c r="P271" i="15" a="1"/>
  <c r="S75" i="15" a="1"/>
  <c r="S279" i="15" a="1"/>
  <c r="C333" i="15" a="1"/>
  <c r="R16" i="15" a="1"/>
  <c r="M259" i="15" a="1"/>
  <c r="O390" i="15" a="1"/>
  <c r="P307" i="15" a="1"/>
  <c r="R410" i="15" a="1"/>
  <c r="P246" i="15" a="1"/>
  <c r="R246" i="15" a="1"/>
  <c r="V81" i="15" a="1"/>
  <c r="R288" i="15" a="1"/>
  <c r="T412" i="15" a="1"/>
  <c r="O23" i="15" a="1"/>
  <c r="P74" i="15" a="1"/>
  <c r="S64" i="15" a="1"/>
  <c r="S166" i="15" a="1"/>
  <c r="R64" i="15" a="1"/>
  <c r="O134" i="15" a="1"/>
  <c r="R48" i="15" a="1"/>
  <c r="P166" i="15" a="1"/>
  <c r="S284" i="15" a="1"/>
  <c r="R311" i="15" a="1"/>
  <c r="S239" i="15" a="1"/>
  <c r="V331" i="15" a="1"/>
  <c r="P27" i="15" a="1"/>
  <c r="S244" i="15" a="1"/>
  <c r="C398" i="15" a="1"/>
  <c r="V245" i="15" a="1"/>
  <c r="O334" i="15" a="1"/>
  <c r="T236" i="15" a="1"/>
  <c r="C345" i="15" a="1"/>
  <c r="V45" i="15" a="1"/>
  <c r="V135" i="15" a="1"/>
  <c r="O102" i="15" a="1"/>
  <c r="O189" i="15" a="1"/>
  <c r="O113" i="15" a="1"/>
  <c r="O60" i="15" a="1"/>
  <c r="S206" i="15" a="1"/>
  <c r="V344" i="15" a="1"/>
  <c r="M35" i="15" a="1"/>
  <c r="T143" i="15" a="1"/>
  <c r="C129" i="15" a="1"/>
  <c r="M39" i="15" a="1"/>
  <c r="P298" i="15" a="1"/>
  <c r="C388" i="15" a="1"/>
  <c r="V154" i="15" a="1"/>
  <c r="O409" i="15" a="1"/>
  <c r="C409" i="15" a="1"/>
  <c r="V181" i="15" a="1"/>
  <c r="C383" i="15" a="1"/>
  <c r="V279" i="15" a="1"/>
  <c r="S137" i="15" a="1"/>
  <c r="T29" i="15" a="1"/>
  <c r="O186" i="15" a="1"/>
  <c r="P16" i="15" a="1"/>
  <c r="S288" i="15" a="1"/>
  <c r="O408" i="15" a="1"/>
  <c r="T200" i="15" a="1"/>
  <c r="R211" i="15" a="1"/>
  <c r="R306" i="15" a="1"/>
  <c r="P6" i="15" a="1"/>
  <c r="V112" i="15" a="1"/>
  <c r="O274" i="15" a="1"/>
  <c r="C356" i="15" a="1"/>
  <c r="R249" i="15" a="1"/>
  <c r="C25" i="15" a="1"/>
  <c r="V408" i="15" a="1"/>
  <c r="O399" i="15" a="1"/>
  <c r="V205" i="15" a="1"/>
  <c r="T323" i="15" a="1"/>
  <c r="O253" i="15" a="1"/>
  <c r="T175" i="15" a="1"/>
  <c r="R82" i="15" a="1"/>
  <c r="P306" i="15" a="1"/>
  <c r="R74" i="15" a="1"/>
  <c r="S176" i="15" a="1"/>
  <c r="R343" i="15" a="1"/>
  <c r="T316" i="15" a="1"/>
  <c r="S130" i="15" a="1"/>
  <c r="T198" i="15" a="1"/>
  <c r="C128" i="15" a="1"/>
  <c r="R372" i="15" a="1"/>
  <c r="T177" i="15" a="1"/>
  <c r="V255" i="15" a="1"/>
  <c r="S295" i="15" a="1"/>
  <c r="C140" i="15" a="1"/>
  <c r="S336" i="15" a="1"/>
  <c r="V332" i="15" a="1"/>
  <c r="M252" i="15" a="1"/>
  <c r="V155" i="15" a="1"/>
  <c r="V91" i="15" a="1"/>
  <c r="M95" i="15" a="1"/>
  <c r="C273" i="15" a="1"/>
  <c r="S309" i="15" a="1"/>
  <c r="V54" i="15" a="1"/>
  <c r="T43" i="15" a="1"/>
  <c r="P395" i="15" a="1"/>
  <c r="P135" i="15" a="1"/>
  <c r="O208" i="15" a="1"/>
  <c r="V137" i="15" a="1"/>
  <c r="O406" i="15" a="1"/>
  <c r="P131" i="15" a="1"/>
  <c r="C214" i="15" a="1"/>
  <c r="C117" i="15" a="1"/>
  <c r="P332" i="15" a="1"/>
  <c r="V315" i="15" a="1"/>
  <c r="M82" i="15" a="1"/>
  <c r="O128" i="15" a="1"/>
  <c r="T126" i="15" a="1"/>
  <c r="T112" i="15" a="1"/>
  <c r="T257" i="15" a="1"/>
  <c r="P412" i="15" a="1"/>
  <c r="P407" i="15" a="1"/>
  <c r="V345" i="15" a="1"/>
  <c r="M232" i="15" a="1"/>
  <c r="C332" i="15" a="1"/>
  <c r="R325" i="15" a="1"/>
  <c r="C153" i="15" a="1"/>
  <c r="M212" i="15" a="1"/>
  <c r="V176" i="15" a="1"/>
  <c r="R388" i="15" a="1"/>
  <c r="C164" i="15" a="1"/>
  <c r="O145" i="15" a="1"/>
  <c r="R147" i="15" a="1"/>
  <c r="C284" i="15" a="1"/>
  <c r="O230" i="15" a="1"/>
  <c r="V269" i="15" a="1"/>
  <c r="R224" i="15" a="1"/>
  <c r="T395" i="15" a="1"/>
  <c r="S343" i="15" a="1"/>
  <c r="O349" i="15" a="1"/>
  <c r="M78" i="15" a="1"/>
  <c r="R66" i="15" a="1"/>
  <c r="O367" i="15" a="1"/>
  <c r="P368" i="15" a="1"/>
  <c r="R368" i="15" a="1"/>
  <c r="V389" i="15" a="1"/>
  <c r="P42" i="15" a="1"/>
  <c r="P157" i="15" a="1"/>
  <c r="P346" i="15" a="1"/>
  <c r="T401" i="15" a="1"/>
  <c r="M105" i="15" a="1"/>
  <c r="C16" i="15" a="1"/>
  <c r="T147" i="15" a="1"/>
  <c r="P30" i="15" a="1"/>
  <c r="V60" i="15" a="1"/>
  <c r="C163" i="15" a="1"/>
  <c r="T150" i="15" a="1"/>
  <c r="P159" i="15" a="1"/>
  <c r="S36" i="15" a="1"/>
  <c r="M184" i="15" a="1"/>
  <c r="D26" i="8" a="1"/>
  <c r="M332" i="15" a="1"/>
  <c r="M208" i="15" a="1"/>
  <c r="O39" i="15" a="1"/>
  <c r="T282" i="15" a="1"/>
  <c r="P249" i="15" a="1"/>
  <c r="O305" i="15" a="1"/>
  <c r="V233" i="15" a="1"/>
  <c r="R182" i="15" a="1"/>
  <c r="V106" i="15" a="1"/>
  <c r="T98" i="15" a="1"/>
  <c r="R10" i="15" a="1"/>
  <c r="C181" i="15" a="1"/>
  <c r="S325" i="15" a="1"/>
  <c r="S353" i="15" a="1"/>
  <c r="T59" i="15" a="1"/>
  <c r="S18" i="15" a="1"/>
  <c r="C271" i="15" a="1"/>
  <c r="C48" i="15" a="1"/>
  <c r="S235" i="15" a="1"/>
  <c r="R350" i="15" a="1"/>
  <c r="M165" i="15" a="1"/>
  <c r="P101" i="15" a="1"/>
  <c r="P146" i="15" a="1"/>
  <c r="S411" i="15" a="1"/>
  <c r="O209" i="15" a="1"/>
  <c r="S126" i="15" a="1"/>
  <c r="R102" i="15" a="1"/>
  <c r="R349" i="15" a="1"/>
  <c r="T408" i="15" a="1"/>
  <c r="T271" i="15" a="1"/>
  <c r="T320" i="15" a="1"/>
  <c r="O109" i="15" a="1"/>
  <c r="O148" i="15" a="1"/>
  <c r="O136" i="15" a="1"/>
  <c r="M175" i="15" a="1"/>
  <c r="O303" i="15" a="1"/>
  <c r="T378" i="15" a="1"/>
  <c r="C148" i="15" a="1"/>
  <c r="C344" i="15" a="1"/>
  <c r="M412" i="15" a="1"/>
  <c r="R280" i="15" a="1"/>
  <c r="T211" i="15" a="1"/>
  <c r="P357" i="15" a="1"/>
  <c r="M153" i="15" a="1"/>
  <c r="P163" i="15" a="1"/>
  <c r="T131" i="15" a="1"/>
  <c r="R398" i="15" a="1"/>
  <c r="S271" i="15" a="1"/>
  <c r="C84" i="15" a="1"/>
  <c r="C46" i="15" a="1"/>
  <c r="R386" i="15" a="1"/>
  <c r="S263" i="15" a="1"/>
  <c r="T74" i="15" a="1"/>
  <c r="S409" i="15" a="1"/>
  <c r="O398" i="15" a="1"/>
  <c r="T234" i="15" a="1"/>
  <c r="T206" i="15" a="1"/>
  <c r="M8" i="15" a="1"/>
  <c r="P351" i="15" a="1"/>
  <c r="P243" i="15" a="1"/>
  <c r="P193" i="15" a="1"/>
  <c r="P60" i="15" a="1"/>
  <c r="T18" i="15" a="1"/>
  <c r="P304" i="15" a="1"/>
  <c r="V242" i="15" a="1"/>
  <c r="S42" i="15" a="1"/>
  <c r="O311" i="15" a="1"/>
  <c r="M408" i="15" a="1"/>
  <c r="O396" i="15" a="1"/>
  <c r="P389" i="15" a="1"/>
  <c r="T79" i="15" a="1"/>
  <c r="R317" i="15" a="1"/>
  <c r="S202" i="15" a="1"/>
  <c r="C17" i="15" a="1"/>
  <c r="M26" i="15" a="1"/>
  <c r="O19" i="15" a="1"/>
  <c r="R377" i="15" a="1"/>
  <c r="T359" i="15" a="1"/>
  <c r="P324" i="15" a="1"/>
  <c r="C124" i="15" a="1"/>
  <c r="O368" i="15" a="1"/>
  <c r="O325" i="15" a="1"/>
  <c r="T202" i="15" a="1"/>
  <c r="P334" i="15" a="1"/>
  <c r="V9" i="15" a="1"/>
  <c r="C299" i="15" a="1"/>
  <c r="S281" i="15" a="1"/>
  <c r="V37" i="15" a="1"/>
  <c r="P313" i="15" a="1"/>
  <c r="R360" i="15" a="1"/>
  <c r="V276" i="15" a="1"/>
  <c r="T374" i="15" a="1"/>
  <c r="P398" i="15" a="1"/>
  <c r="T86" i="15" a="1"/>
  <c r="O284" i="15" a="1"/>
  <c r="C351" i="15" a="1"/>
  <c r="O322" i="15" a="1"/>
  <c r="C371" i="15" a="1"/>
  <c r="O75" i="15" a="1"/>
  <c r="V238" i="15" a="1"/>
  <c r="O144" i="15" a="1"/>
  <c r="S280" i="15" a="1"/>
  <c r="S215" i="15" a="1"/>
  <c r="C358" i="15" a="1"/>
  <c r="M159" i="15" a="1"/>
  <c r="S60" i="15" a="1"/>
  <c r="P124" i="15" a="1"/>
  <c r="T400" i="15" a="1"/>
  <c r="R196" i="15" a="1"/>
  <c r="S321" i="15" a="1"/>
  <c r="R391" i="15" a="1"/>
  <c r="O361" i="15" a="1"/>
  <c r="R199" i="15" a="1"/>
  <c r="M226" i="15" a="1"/>
  <c r="M106" i="15" a="1"/>
  <c r="S150" i="15" a="1"/>
  <c r="P209" i="15" a="1"/>
  <c r="S115" i="15" a="1"/>
  <c r="V288" i="15" a="1"/>
  <c r="V47" i="15" a="1"/>
  <c r="P276" i="15" a="1"/>
  <c r="M107" i="15" a="1"/>
  <c r="M204" i="15" a="1"/>
  <c r="M281" i="15" a="1"/>
  <c r="S82" i="15" a="1"/>
  <c r="M369" i="15" a="1"/>
  <c r="C147" i="15" a="1"/>
  <c r="M162" i="15" a="1"/>
  <c r="C172" i="15" a="1"/>
  <c r="V265" i="15" a="1"/>
  <c r="M229" i="15" a="1"/>
  <c r="V40" i="15" a="1"/>
  <c r="S102" i="15" a="1"/>
  <c r="V109" i="15" a="1"/>
  <c r="M31" i="15" a="1"/>
  <c r="P220" i="15" a="1"/>
  <c r="S127" i="15" a="1"/>
  <c r="O137" i="15" a="1"/>
  <c r="C47" i="15" a="1"/>
  <c r="S26" i="15" a="1"/>
  <c r="P312" i="15" a="1"/>
  <c r="P266" i="15" a="1"/>
  <c r="C225" i="15" a="1"/>
  <c r="P325" i="15" a="1"/>
  <c r="P236" i="15" a="1"/>
  <c r="V143" i="15" a="1"/>
  <c r="V365" i="15" a="1"/>
  <c r="O177" i="15" a="1"/>
  <c r="S318" i="15" a="1"/>
  <c r="T350" i="15" a="1"/>
  <c r="O278" i="15" a="1"/>
  <c r="V268" i="15" a="1"/>
  <c r="O313" i="15" a="1"/>
  <c r="C259" i="15" a="1"/>
  <c r="R221" i="15" a="1"/>
  <c r="V237" i="15" a="1"/>
  <c r="M233" i="15" a="1"/>
  <c r="O364" i="15" a="1"/>
  <c r="S261" i="15" a="1"/>
  <c r="C58" i="15" a="1"/>
  <c r="C169" i="15" a="1"/>
  <c r="P234" i="15" a="1"/>
  <c r="M358" i="15" a="1"/>
  <c r="T149" i="15" a="1"/>
  <c r="V194" i="15" a="1"/>
  <c r="C22" i="15" a="1"/>
  <c r="P142" i="15" a="1"/>
  <c r="C270" i="15" a="1"/>
  <c r="P149" i="15" a="1"/>
  <c r="C399" i="15" a="1"/>
  <c r="C246" i="15" a="1"/>
  <c r="M125" i="15" a="1"/>
  <c r="V213" i="15" a="1"/>
  <c r="P293" i="15" a="1"/>
  <c r="C368" i="15" a="1"/>
  <c r="V73" i="15" a="1"/>
  <c r="V142" i="15" a="1"/>
  <c r="T247" i="15" a="1"/>
  <c r="R26" i="15" a="1"/>
  <c r="R351" i="15" a="1"/>
  <c r="V110" i="15" a="1"/>
  <c r="O392" i="15" a="1"/>
  <c r="M69" i="15" a="1"/>
  <c r="S175" i="15" a="1"/>
  <c r="O232" i="15" a="1"/>
  <c r="O397" i="15" a="1"/>
  <c r="T192" i="15" a="1"/>
  <c r="P297" i="15" a="1"/>
  <c r="R15" i="15" a="1"/>
  <c r="M333" i="15" a="1"/>
  <c r="R253" i="15" a="1"/>
  <c r="R184" i="15" a="1"/>
  <c r="S109" i="15" a="1"/>
  <c r="T61" i="15" a="1"/>
  <c r="M199" i="15" a="1"/>
  <c r="V94" i="15" a="1"/>
  <c r="T388" i="15" a="1"/>
  <c r="M220" i="15" a="1"/>
  <c r="S63" i="15" a="1"/>
  <c r="S255" i="15" a="1"/>
  <c r="C410" i="15" a="1"/>
  <c r="S381" i="15" a="1"/>
  <c r="R258" i="15" a="1"/>
  <c r="P316" i="15" a="1"/>
  <c r="V370" i="15" a="1"/>
  <c r="S400" i="15" a="1"/>
  <c r="M17" i="15" a="1"/>
  <c r="M393" i="15" a="1"/>
  <c r="O22" i="15" a="1"/>
  <c r="R38" i="15" a="1"/>
  <c r="T63" i="15" a="1"/>
  <c r="R72" i="15" a="1"/>
  <c r="O38" i="15" a="1"/>
  <c r="V14" i="15" a="1"/>
  <c r="V134" i="15" a="1"/>
  <c r="R159" i="15" a="1"/>
  <c r="V239" i="15" a="1"/>
  <c r="T39" i="15" a="1"/>
  <c r="R320" i="15" a="1"/>
  <c r="R53" i="15" a="1"/>
  <c r="P186" i="15" a="1"/>
  <c r="O244" i="15" a="1"/>
  <c r="C252" i="15" a="1"/>
  <c r="O203" i="15" a="1"/>
  <c r="O110" i="15" a="1"/>
  <c r="R191" i="15" a="1"/>
  <c r="R130" i="15" a="1"/>
  <c r="M117" i="15" a="1"/>
  <c r="S248" i="15" a="1"/>
  <c r="T398" i="15" a="1"/>
  <c r="M379" i="15" a="1"/>
  <c r="V273" i="15" a="1"/>
  <c r="T321" i="15" a="1"/>
  <c r="T20" i="15" a="1"/>
  <c r="M340" i="15" a="1"/>
  <c r="R166" i="15" a="1"/>
  <c r="C88" i="15" a="1"/>
  <c r="M7" i="15" a="1"/>
  <c r="O212" i="15" a="1"/>
  <c r="R399" i="15" a="1"/>
  <c r="O256" i="15" a="1"/>
  <c r="V11" i="15" a="1"/>
  <c r="M245" i="15" a="1"/>
  <c r="P402" i="15" a="1"/>
  <c r="V126" i="15" a="1"/>
  <c r="P94" i="15" a="1"/>
  <c r="C28" i="15" a="1"/>
  <c r="S377" i="15" a="1"/>
  <c r="T348" i="15" a="1"/>
  <c r="R79" i="15" a="1"/>
  <c r="P155" i="15" a="1"/>
  <c r="C235" i="15" a="1"/>
  <c r="O355" i="15" a="1"/>
  <c r="S371" i="15" a="1"/>
  <c r="M288" i="15" a="1"/>
  <c r="M195" i="15" a="1"/>
  <c r="O366" i="15" a="1"/>
  <c r="S374" i="15" a="1"/>
  <c r="M394" i="15" a="1"/>
  <c r="S29" i="15" a="1"/>
  <c r="R140" i="15" a="1"/>
  <c r="M371" i="15" a="1"/>
  <c r="P39" i="15" a="1"/>
  <c r="R352" i="15" a="1"/>
  <c r="T361" i="15" a="1"/>
  <c r="R255" i="15" a="1"/>
  <c r="M56" i="15" a="1"/>
  <c r="T93" i="15" a="1"/>
  <c r="M96" i="15" a="1"/>
  <c r="V246" i="15" a="1"/>
  <c r="V352" i="15" a="1"/>
  <c r="M273" i="15" a="1"/>
  <c r="P189" i="15" a="1"/>
  <c r="R287" i="15" a="1"/>
  <c r="O84" i="15" a="1"/>
  <c r="T346" i="15" a="1"/>
  <c r="P390" i="15" a="1"/>
  <c r="R97" i="15" a="1"/>
  <c r="R40" i="15" a="1"/>
  <c r="P269" i="15" a="1"/>
  <c r="C51" i="15" a="1"/>
  <c r="R171" i="15" a="1"/>
  <c r="M240" i="15" a="1"/>
  <c r="M310" i="15" a="1"/>
  <c r="M326" i="15" a="1"/>
  <c r="M161" i="15" a="1"/>
  <c r="C173" i="15" a="1"/>
  <c r="R371" i="15" a="1"/>
  <c r="S394" i="15" a="1"/>
  <c r="V68" i="15" a="1"/>
  <c r="M130" i="15" a="1"/>
  <c r="C120" i="15" a="1"/>
  <c r="M320" i="15" a="1"/>
  <c r="R162" i="15" a="1"/>
  <c r="R332" i="15" a="1"/>
  <c r="P261" i="15" a="1"/>
  <c r="P265" i="15" a="1"/>
  <c r="R71" i="15" a="1"/>
  <c r="S349" i="15" a="1"/>
  <c r="R314" i="15" a="1"/>
  <c r="C330" i="15" a="1"/>
  <c r="P225" i="15" a="1"/>
  <c r="M391" i="15" a="1"/>
  <c r="C405" i="15" a="1"/>
  <c r="S125" i="15" a="1"/>
  <c r="M89" i="15" a="1"/>
  <c r="P28" i="15" a="1"/>
  <c r="R173" i="15" a="1"/>
  <c r="R278" i="15" a="1"/>
  <c r="R113" i="15" a="1"/>
  <c r="O51" i="15" a="1"/>
  <c r="T315" i="15" a="1"/>
  <c r="R90" i="15" a="1"/>
  <c r="C104" i="15" a="1"/>
  <c r="S213" i="15" a="1"/>
  <c r="S264" i="15" a="1"/>
  <c r="T368" i="15" a="1"/>
  <c r="O152" i="15" a="1"/>
  <c r="S110" i="15" a="1"/>
  <c r="C263" i="15" a="1"/>
  <c r="R309" i="15" a="1"/>
  <c r="O359" i="15" a="1"/>
  <c r="P339" i="15" a="1"/>
  <c r="T88" i="15" a="1"/>
  <c r="T219" i="15" a="1"/>
  <c r="M73" i="15" a="1"/>
  <c r="V306" i="15" a="1"/>
  <c r="R303" i="15" a="1"/>
  <c r="S111" i="15" a="1"/>
  <c r="R98" i="15" a="1"/>
  <c r="C187" i="15" a="1"/>
  <c r="M154" i="15" a="1"/>
  <c r="P46" i="15" a="1"/>
  <c r="S138" i="15" a="1"/>
  <c r="C222" i="15" a="1"/>
  <c r="V111" i="15" a="1"/>
  <c r="M41" i="15" a="1"/>
  <c r="C146" i="15" a="1"/>
  <c r="S114" i="15" a="1"/>
  <c r="C335" i="15" a="1"/>
  <c r="R296" i="15" a="1"/>
  <c r="T331" i="15" a="1"/>
  <c r="C190" i="15" a="1"/>
  <c r="C231" i="15" a="1"/>
  <c r="R109" i="15" a="1"/>
  <c r="M191" i="15" a="1"/>
  <c r="T383" i="15" a="1"/>
  <c r="V314" i="15" a="1"/>
  <c r="C316" i="15" a="1"/>
  <c r="O306" i="15" a="1"/>
  <c r="R142" i="15" a="1"/>
  <c r="S144" i="15" a="1"/>
  <c r="T183" i="15" a="1"/>
  <c r="V225" i="15" a="1"/>
  <c r="C162" i="15" a="1"/>
  <c r="O337" i="15" a="1"/>
  <c r="C133" i="15" a="1"/>
  <c r="V224" i="15" a="1"/>
  <c r="S50" i="15" a="1"/>
  <c r="V161" i="15" a="1"/>
  <c r="R412" i="15" a="1"/>
  <c r="R378" i="15" a="1"/>
  <c r="V349" i="15" a="1"/>
  <c r="P329" i="15" a="1"/>
  <c r="D22" i="8" a="1"/>
  <c r="C281" i="15" a="1"/>
  <c r="O83" i="15" a="1"/>
  <c r="S310" i="15" a="1"/>
  <c r="C191" i="15" a="1"/>
  <c r="S12" i="15" a="1"/>
  <c r="V381" i="15" a="1"/>
  <c r="O265" i="15" a="1"/>
  <c r="P350" i="15" a="1"/>
  <c r="O405" i="15" a="1"/>
  <c r="M66" i="15" a="1"/>
  <c r="V150" i="15" a="1"/>
  <c r="M196" i="15" a="1"/>
  <c r="V41" i="15" a="1"/>
  <c r="O143" i="15" a="1"/>
  <c r="S155" i="15" a="1"/>
  <c r="M385" i="15" a="1"/>
  <c r="P262" i="15" a="1"/>
  <c r="T275" i="15" a="1"/>
  <c r="R145" i="15" a="1"/>
  <c r="C21" i="15" a="1"/>
  <c r="T341" i="15" a="1"/>
  <c r="S136" i="15" a="1"/>
  <c r="P322" i="15" a="1"/>
  <c r="S360" i="15" a="1"/>
  <c r="P233" i="15" a="1"/>
  <c r="M345" i="15" a="1"/>
  <c r="C274" i="15" a="1"/>
  <c r="M185" i="15" a="1"/>
  <c r="P132" i="15" a="1"/>
  <c r="O180" i="15" a="1"/>
  <c r="P275" i="15" a="1"/>
  <c r="C23" i="15" a="1"/>
  <c r="P411" i="15" a="1"/>
  <c r="V360" i="15" a="1"/>
  <c r="R326" i="15" a="1"/>
  <c r="S222" i="15" a="1"/>
  <c r="R54" i="15" a="1"/>
  <c r="V140" i="15" a="1"/>
  <c r="M266" i="15" a="1"/>
  <c r="C72" i="15" a="1"/>
  <c r="M40" i="15" a="1"/>
  <c r="V39" i="15" a="1"/>
  <c r="S66" i="15" a="1"/>
  <c r="P49" i="15" a="1"/>
  <c r="R362" i="15" a="1"/>
  <c r="P176" i="15" a="1"/>
  <c r="O347" i="15" a="1"/>
  <c r="C369" i="15" a="1"/>
  <c r="C137" i="15" a="1"/>
  <c r="O20" i="15" a="1"/>
  <c r="O331" i="15" a="1"/>
  <c r="T12" i="15" a="1"/>
  <c r="P73" i="15" a="1"/>
  <c r="O6" i="15" a="1"/>
  <c r="O201" i="15" a="1"/>
  <c r="S294" i="15" a="1"/>
  <c r="O52" i="15" a="1"/>
  <c r="T249" i="15" a="1"/>
  <c r="C303" i="15" a="1"/>
  <c r="C205" i="15" a="1"/>
  <c r="C215" i="15" a="1"/>
  <c r="T3" i="15" a="1"/>
  <c r="S152" i="15" a="1"/>
  <c r="S181" i="15" a="1"/>
  <c r="V7" i="15" a="1"/>
  <c r="R310" i="15" a="1"/>
  <c r="C56" i="15" a="1"/>
  <c r="C336" i="15" a="1"/>
  <c r="R270" i="15" a="1"/>
  <c r="P272" i="15" a="1"/>
  <c r="T30" i="15" a="1"/>
  <c r="C302" i="15" a="1"/>
  <c r="S76" i="15" a="1"/>
  <c r="O281" i="15" a="1"/>
  <c r="P165" i="15" a="1"/>
  <c r="T95" i="15" a="1"/>
  <c r="O91" i="15" a="1"/>
  <c r="O360" i="15" a="1"/>
  <c r="M329" i="15" a="1"/>
  <c r="O18" i="15" a="1"/>
  <c r="P385" i="15" a="1"/>
  <c r="S338" i="15" a="1"/>
  <c r="P253" i="15" a="1"/>
  <c r="R207" i="15" a="1"/>
  <c r="M88" i="15" a="1"/>
  <c r="S277" i="15" a="1"/>
  <c r="S256" i="15" a="1"/>
  <c r="T108" i="15" a="1"/>
  <c r="C175" i="15" a="1"/>
  <c r="P311" i="15" a="1"/>
  <c r="O142" i="15" a="1"/>
  <c r="O64" i="15" a="1"/>
  <c r="R181" i="15" a="1"/>
  <c r="M142" i="15" a="1"/>
  <c r="C264" i="15" a="1"/>
  <c r="C374" i="15" a="1"/>
  <c r="S43" i="15" a="1"/>
  <c r="V163" i="15" a="1"/>
  <c r="P406" i="15" a="1"/>
  <c r="V357" i="15" a="1"/>
  <c r="T402" i="15" a="1"/>
  <c r="M298" i="15" a="1"/>
  <c r="S189" i="15" a="1"/>
  <c r="C107" i="15" a="1"/>
  <c r="P99" i="15" a="1"/>
  <c r="T246" i="15" a="1"/>
  <c r="T289" i="15" a="1"/>
  <c r="S23" i="15" a="1"/>
  <c r="M155" i="15" a="1"/>
  <c r="S32" i="15" a="1"/>
  <c r="C361" i="15" a="1"/>
  <c r="S221" i="15" a="1"/>
  <c r="T196" i="15" a="1"/>
  <c r="R51" i="15" a="1"/>
  <c r="O192" i="15" a="1"/>
  <c r="O202" i="15" a="1"/>
  <c r="M135" i="15" a="1"/>
  <c r="O181" i="15" a="1"/>
  <c r="C353" i="15" a="1"/>
  <c r="P51" i="15" a="1"/>
  <c r="O30" i="15" a="1"/>
  <c r="O61" i="15" a="1"/>
  <c r="M37" i="15" a="1"/>
  <c r="R73" i="15" a="1"/>
  <c r="V148" i="15" a="1"/>
  <c r="O57" i="15" a="1"/>
  <c r="V388" i="15" a="1"/>
  <c r="V212" i="15" a="1"/>
  <c r="R203" i="15" a="1"/>
  <c r="V16" i="15" a="1"/>
  <c r="P167" i="15" a="1"/>
  <c r="S306" i="15" a="1"/>
  <c r="R254" i="15" a="1"/>
  <c r="O400" i="15" a="1"/>
  <c r="R403" i="15" a="1"/>
  <c r="O198" i="15" a="1"/>
  <c r="C11" i="15" a="1"/>
  <c r="P326" i="15" a="1"/>
  <c r="P380" i="15" a="1"/>
  <c r="V131" i="15" a="1"/>
  <c r="O255" i="15" a="1"/>
  <c r="T387" i="15" a="1"/>
  <c r="P80" i="15" a="1"/>
  <c r="V256" i="15" a="1"/>
  <c r="O167" i="15" a="1"/>
  <c r="C4" i="15" a="1"/>
  <c r="M297" i="15" a="1"/>
  <c r="S22" i="15" a="1"/>
  <c r="T117" i="15" a="1"/>
  <c r="R259" i="15" a="1"/>
  <c r="T114" i="15" a="1"/>
  <c r="M127" i="15" a="1"/>
  <c r="P108" i="15" a="1"/>
  <c r="M146" i="15" a="1"/>
  <c r="O17" i="15" a="1"/>
  <c r="P38" i="15" a="1"/>
  <c r="R47" i="15" a="1"/>
  <c r="O318" i="15" a="1"/>
  <c r="T373" i="15" a="1"/>
  <c r="R256" i="15" a="1"/>
  <c r="C26" i="15" a="1"/>
  <c r="M395" i="15" a="1"/>
  <c r="O205" i="15" a="1"/>
  <c r="T237" i="15" a="1"/>
  <c r="C309" i="15" a="1"/>
  <c r="T333" i="15" a="1"/>
  <c r="S168" i="15" a="1"/>
  <c r="S262" i="15" a="1"/>
  <c r="M42" i="15" a="1"/>
  <c r="O175" i="15" a="1"/>
  <c r="R367" i="15" a="1"/>
  <c r="C275" i="15" a="1"/>
  <c r="T325" i="15" a="1"/>
  <c r="T381" i="15" a="1"/>
  <c r="O365" i="15" a="1"/>
  <c r="M128" i="15" a="1"/>
  <c r="T360" i="15" a="1"/>
  <c r="C339" i="15" a="1"/>
  <c r="R178" i="15" a="1"/>
  <c r="V267" i="15" a="1"/>
  <c r="C199" i="15" a="1"/>
  <c r="C217" i="15" a="1"/>
  <c r="C122" i="15" a="1"/>
  <c r="C40" i="15" a="1"/>
  <c r="V356" i="15" a="1"/>
  <c r="T176" i="15" a="1"/>
  <c r="S246" i="15" a="1"/>
  <c r="S157" i="15" a="1"/>
  <c r="P112" i="15" a="1"/>
  <c r="V198" i="15" a="1"/>
  <c r="P23" i="15" a="1"/>
  <c r="O251" i="15" a="1"/>
  <c r="O3" i="15" a="1"/>
  <c r="V380" i="15" a="1"/>
  <c r="V6" i="15" a="1"/>
  <c r="C364" i="15" a="1"/>
  <c r="V301" i="15" a="1"/>
  <c r="V185" i="15" a="1"/>
  <c r="C66" i="15" a="1"/>
  <c r="C49" i="15" a="1"/>
  <c r="T209" i="15" a="1"/>
  <c r="M177" i="15" a="1"/>
  <c r="S210" i="15" a="1"/>
  <c r="C228" i="15" a="1"/>
  <c r="R387" i="15" a="1"/>
  <c r="R402" i="15" a="1"/>
  <c r="O315" i="15" a="1"/>
  <c r="P260" i="15" a="1"/>
  <c r="M279" i="15" a="1"/>
  <c r="O154" i="15" a="1"/>
  <c r="V274" i="15" a="1"/>
  <c r="C342" i="15" a="1"/>
  <c r="O8" i="15" a="1"/>
  <c r="T4" i="15" a="1"/>
  <c r="V283" i="15" a="1"/>
  <c r="T168" i="15" a="1"/>
  <c r="C202" i="15" a="1"/>
  <c r="P52" i="15" a="1"/>
  <c r="M375" i="15" a="1"/>
  <c r="R324" i="15" a="1"/>
  <c r="R55" i="15" a="1"/>
  <c r="T153" i="15" a="1"/>
  <c r="T358" i="15" a="1"/>
  <c r="O197" i="15" a="1"/>
  <c r="P116" i="15" a="1"/>
  <c r="V24" i="15" a="1"/>
  <c r="T208" i="15" a="1"/>
  <c r="V149" i="15" a="1"/>
  <c r="P277" i="15" a="1"/>
  <c r="R180" i="15" a="1"/>
  <c r="V104" i="15" a="1"/>
  <c r="S133" i="15" a="1"/>
  <c r="O283" i="15" a="1"/>
  <c r="V196" i="15" a="1"/>
  <c r="C209" i="15" a="1"/>
  <c r="R375" i="15" a="1"/>
  <c r="V278" i="15" a="1"/>
  <c r="P204" i="15" a="1"/>
  <c r="S116" i="15" a="1"/>
  <c r="O271" i="15" a="1"/>
  <c r="T113" i="15" a="1"/>
  <c r="R117" i="15" a="1"/>
  <c r="M38" i="15" a="1"/>
  <c r="T380" i="15" a="1"/>
  <c r="P362" i="15" a="1"/>
  <c r="C226" i="15" a="1"/>
  <c r="T319" i="15" a="1"/>
  <c r="R160" i="15" a="1"/>
  <c r="T296" i="15" a="1"/>
  <c r="M120" i="15" a="1"/>
  <c r="C61" i="15" a="1"/>
  <c r="S7" i="15" a="1"/>
  <c r="V401" i="15" a="1"/>
  <c r="V27" i="15" a="1"/>
  <c r="O68" i="15" a="1"/>
  <c r="V248" i="15" a="1"/>
  <c r="S272" i="15" a="1"/>
  <c r="P352" i="15" a="1"/>
  <c r="V375" i="15" a="1"/>
  <c r="V327" i="15" a="1"/>
  <c r="P328" i="15" a="1"/>
  <c r="P3" i="15" a="1"/>
  <c r="C334" i="15" a="1"/>
  <c r="V264" i="15" a="1"/>
  <c r="M100" i="15" a="1"/>
  <c r="O323" i="15" a="1"/>
  <c r="S62" i="15" a="1"/>
  <c r="V234" i="15" a="1"/>
  <c r="T262" i="15" a="1"/>
  <c r="R234" i="15" a="1"/>
  <c r="T233" i="15" a="1"/>
  <c r="M57" i="15" a="1"/>
  <c r="C210" i="15" a="1"/>
  <c r="C155" i="15" a="1"/>
  <c r="S259" i="15" a="1"/>
  <c r="C296" i="15" a="1"/>
  <c r="T181" i="15" a="1"/>
  <c r="P148" i="15" a="1"/>
  <c r="P238" i="15" a="1"/>
  <c r="M143" i="15" a="1"/>
  <c r="M74" i="15" a="1"/>
  <c r="R165" i="15" a="1"/>
  <c r="C290" i="15" a="1"/>
  <c r="C108" i="15" a="1"/>
  <c r="P290" i="15" a="1"/>
  <c r="M261" i="15" a="1"/>
  <c r="P151" i="15" a="1"/>
  <c r="P384" i="15" a="1"/>
  <c r="P295" i="15" a="1"/>
  <c r="P259" i="15" a="1"/>
  <c r="C3" i="15" a="1"/>
  <c r="O286" i="15" a="1"/>
  <c r="P399" i="15" a="1"/>
  <c r="C288" i="15" a="1"/>
  <c r="V354" i="15" a="1"/>
  <c r="T268" i="15" a="1"/>
  <c r="V78" i="15" a="1"/>
  <c r="C355" i="15" a="1"/>
  <c r="C239" i="15" a="1"/>
  <c r="C265" i="15" a="1"/>
  <c r="M383" i="15" a="1"/>
  <c r="M141" i="15" a="1"/>
  <c r="V355" i="15" a="1"/>
  <c r="S247" i="15" a="1"/>
  <c r="V390" i="15" a="1"/>
  <c r="C20" i="15" a="1"/>
  <c r="P338" i="15" a="1"/>
  <c r="R395" i="15" a="1"/>
  <c r="P81" i="15" a="1"/>
  <c r="R241" i="15" a="1"/>
  <c r="P144" i="15" a="1"/>
  <c r="P152" i="15" a="1"/>
  <c r="C34" i="15" a="1"/>
  <c r="C276" i="15" a="1"/>
  <c r="P197" i="15" a="1"/>
  <c r="C64" i="15" a="1"/>
  <c r="C370" i="15" a="1"/>
  <c r="P192" i="15" a="1"/>
  <c r="R369" i="15" a="1"/>
  <c r="T231" i="15" a="1"/>
  <c r="C149" i="15" a="1"/>
  <c r="S24" i="15" a="1"/>
  <c r="S146" i="15" a="1"/>
  <c r="C365" i="15" a="1"/>
  <c r="M22" i="15" a="1"/>
  <c r="O103" i="15" a="1"/>
  <c r="C188" i="15" a="1"/>
  <c r="P33" i="15" a="1"/>
  <c r="V243" i="15" a="1"/>
  <c r="O316" i="15" a="1"/>
  <c r="P292" i="15" a="1"/>
  <c r="S249" i="15" a="1"/>
  <c r="V31" i="15" a="1"/>
  <c r="S352" i="15" a="1"/>
  <c r="S94" i="15" a="1"/>
  <c r="M396" i="15" a="1"/>
  <c r="R383" i="15" a="1"/>
  <c r="C89" i="15" a="1"/>
  <c r="C27" i="15" a="1"/>
  <c r="C251" i="15" a="1"/>
  <c r="V191" i="15" a="1"/>
  <c r="R354" i="15" a="1"/>
  <c r="V79" i="15" a="1"/>
  <c r="P301" i="15" a="1"/>
  <c r="P341" i="15" a="1"/>
  <c r="M278" i="15" a="1"/>
  <c r="V362" i="15" a="1"/>
  <c r="C109" i="15" a="1"/>
  <c r="P9" i="15" a="1"/>
  <c r="V250" i="15" a="1"/>
  <c r="S173" i="15" a="1"/>
  <c r="T41" i="15" a="1"/>
  <c r="T124" i="15" a="1"/>
  <c r="V197" i="15" a="1"/>
  <c r="M400" i="15" a="1"/>
  <c r="T120" i="15" a="1"/>
  <c r="C159" i="15" a="1"/>
  <c r="M206" i="15" a="1"/>
  <c r="V382" i="15" a="1"/>
  <c r="R229" i="15" a="1"/>
  <c r="D18" i="8" a="1"/>
  <c r="O298" i="15" a="1"/>
  <c r="M404" i="15" a="1"/>
  <c r="O58" i="15" a="1"/>
  <c r="T67" i="15" a="1"/>
  <c r="P4" i="15" a="1"/>
  <c r="T385" i="15" a="1"/>
  <c r="R76" i="15" a="1"/>
  <c r="M324" i="15" a="1"/>
  <c r="P111" i="15" a="1"/>
  <c r="M380" i="15" a="1"/>
  <c r="C101" i="15" a="1"/>
  <c r="S108" i="15" a="1"/>
  <c r="C337" i="15" a="1"/>
  <c r="V395" i="15" a="1"/>
  <c r="C286" i="15" a="1"/>
  <c r="V138" i="15" a="1"/>
  <c r="S93" i="15" a="1"/>
  <c r="P114" i="15" a="1"/>
  <c r="V13" i="15" a="1"/>
  <c r="T106" i="15" a="1"/>
  <c r="C233" i="15" a="1"/>
  <c r="C394" i="15" a="1"/>
  <c r="R243" i="15" a="1"/>
  <c r="T284" i="15" a="1"/>
  <c r="S149" i="15" a="1"/>
  <c r="R238" i="15" a="1"/>
  <c r="R60" i="15" a="1"/>
  <c r="C306" i="15" a="1"/>
  <c r="T194" i="15" a="1"/>
  <c r="O275" i="15" a="1"/>
  <c r="O141" i="15" a="1"/>
  <c r="R121" i="15" a="1"/>
  <c r="V189" i="15" a="1"/>
  <c r="P171" i="15" a="1"/>
  <c r="P126" i="15" a="1"/>
  <c r="S105" i="15" a="1"/>
  <c r="R231" i="15" a="1"/>
  <c r="M243" i="15" a="1"/>
  <c r="P17" i="15" a="1"/>
  <c r="M402" i="15" a="1"/>
  <c r="S122" i="15" a="1"/>
  <c r="R39" i="15" a="1"/>
  <c r="V34" i="15" a="1"/>
  <c r="M149" i="15" a="1"/>
  <c r="V184" i="15" a="1"/>
  <c r="O307" i="15" a="1"/>
  <c r="C385" i="15" a="1"/>
  <c r="S51" i="15" a="1"/>
  <c r="R210" i="15" a="1"/>
  <c r="O345" i="15" a="1"/>
  <c r="R389" i="15" a="1"/>
  <c r="R107" i="15" a="1"/>
  <c r="P369" i="15" a="1"/>
  <c r="S57" i="15" a="1"/>
  <c r="C350" i="15" a="1"/>
  <c r="C33" i="15" a="1"/>
  <c r="O36" i="15" a="1"/>
  <c r="P300" i="15" a="1"/>
  <c r="T255" i="15" a="1"/>
  <c r="M27" i="15" a="1"/>
  <c r="O191" i="15" a="1"/>
  <c r="S218" i="15" a="1"/>
  <c r="R346" i="15" a="1"/>
  <c r="S142" i="15" a="1"/>
  <c r="S341" i="15" a="1"/>
  <c r="M87" i="15" a="1"/>
  <c r="O332" i="15" a="1"/>
  <c r="S292" i="15" a="1"/>
  <c r="T280" i="15" a="1"/>
  <c r="C179" i="15" a="1"/>
  <c r="V123" i="15" a="1"/>
  <c r="T174" i="15" a="1"/>
  <c r="R374" i="15" a="1"/>
  <c r="C55" i="15" a="1"/>
  <c r="R202" i="15" a="1"/>
  <c r="R242" i="15" a="1"/>
  <c r="S139" i="15" a="1"/>
  <c r="R384" i="15" a="1"/>
  <c r="S95" i="15" a="1"/>
  <c r="M223" i="15" a="1"/>
  <c r="P348" i="15" a="1"/>
  <c r="V341" i="15" a="1"/>
  <c r="S123" i="15" a="1"/>
  <c r="R11" i="15" a="1"/>
  <c r="R134" i="15" a="1"/>
  <c r="C392" i="15" a="1"/>
  <c r="R334" i="15" a="1"/>
  <c r="T291" i="15" a="1"/>
  <c r="V85" i="15" a="1"/>
  <c r="P118" i="15" a="1"/>
  <c r="M327" i="15" a="1"/>
  <c r="T261" i="15" a="1"/>
  <c r="S159" i="15" a="1"/>
  <c r="T355" i="15" a="1"/>
  <c r="R36" i="15" a="1"/>
  <c r="S393" i="15" a="1"/>
  <c r="R248" i="15" a="1"/>
  <c r="R172" i="15" a="1"/>
  <c r="R30" i="15" a="1"/>
  <c r="P213" i="15" a="1"/>
  <c r="P230" i="15" a="1"/>
  <c r="T305" i="15" a="1"/>
  <c r="M81" i="15" a="1"/>
  <c r="P219" i="15" a="1"/>
  <c r="V214" i="15" a="1"/>
  <c r="T53" i="15" a="1"/>
  <c r="M43" i="15" a="1"/>
  <c r="O386" i="15" a="1"/>
  <c r="M311" i="15" a="1"/>
  <c r="C183" i="15" a="1"/>
  <c r="O73" i="15" a="1"/>
  <c r="S217" i="15" a="1"/>
  <c r="T32" i="15" a="1"/>
  <c r="T99" i="15" a="1"/>
  <c r="O341" i="15" a="1"/>
  <c r="C373" i="15" a="1"/>
  <c r="V236" i="15" a="1"/>
  <c r="V254" i="15" a="1"/>
  <c r="T197" i="15" a="1"/>
  <c r="O34" i="15" a="1"/>
  <c r="V30" i="15" a="1"/>
  <c r="O270" i="15" a="1"/>
  <c r="V115" i="15" a="1"/>
  <c r="S119" i="15" a="1"/>
  <c r="R50" i="15" a="1"/>
  <c r="R205" i="15" a="1"/>
  <c r="T109" i="15" a="1"/>
  <c r="C242" i="15" a="1"/>
  <c r="P55" i="15" a="1"/>
  <c r="S44" i="15" a="1"/>
  <c r="O319" i="15" a="1"/>
  <c r="R265" i="15" a="1"/>
  <c r="R409" i="15" a="1"/>
  <c r="C85" i="15" a="1"/>
  <c r="V259" i="15" a="1"/>
  <c r="V56" i="15" a="1"/>
  <c r="T356" i="15" a="1"/>
  <c r="M160" i="15" a="1"/>
  <c r="C62" i="15" a="1"/>
  <c r="P87" i="15" a="1"/>
  <c r="R227" i="15" a="1"/>
  <c r="P345" i="15" a="1"/>
  <c r="R108" i="15" a="1"/>
  <c r="R84" i="15" a="1"/>
  <c r="C230" i="15" a="1"/>
  <c r="S148" i="15" a="1"/>
  <c r="O87" i="15" a="1"/>
  <c r="S240" i="15" a="1"/>
  <c r="M247" i="15" a="1"/>
  <c r="O105" i="15" a="1"/>
  <c r="R143" i="15" a="1"/>
  <c r="T6" i="15" a="1"/>
  <c r="O93" i="15" a="1"/>
  <c r="C192" i="15" a="1"/>
  <c r="P214" i="15" a="1"/>
  <c r="C234" i="15" a="1"/>
  <c r="S337" i="15" a="1"/>
  <c r="T205" i="15" a="1"/>
  <c r="T103" i="15" a="1"/>
  <c r="V89" i="15" a="1"/>
  <c r="R342" i="15" a="1"/>
  <c r="R43" i="15" a="1"/>
  <c r="S89" i="15" a="1"/>
  <c r="T314" i="15" a="1"/>
  <c r="R153" i="15" a="1"/>
  <c r="C208" i="15" a="1"/>
  <c r="M348" i="15" a="1"/>
  <c r="O342" i="15" a="1"/>
  <c r="M119" i="15" a="1"/>
  <c r="R161" i="15" a="1"/>
  <c r="P372" i="15" a="1"/>
  <c r="V292" i="15" a="1"/>
  <c r="P29" i="15" a="1"/>
  <c r="S179" i="15" a="1"/>
  <c r="V5" i="15" a="1"/>
  <c r="V298" i="15" a="1"/>
  <c r="C95" i="15" a="1"/>
  <c r="O363" i="15" a="1"/>
  <c r="R41" i="15" a="1"/>
  <c r="R290" i="15" a="1"/>
  <c r="S270" i="15" a="1"/>
  <c r="P158" i="15" a="1"/>
  <c r="O235" i="15" a="1"/>
  <c r="R141" i="15" a="1"/>
  <c r="S254" i="15" a="1"/>
  <c r="T69" i="15" a="1"/>
  <c r="M169" i="15" a="1"/>
  <c r="P378" i="15" a="1"/>
  <c r="O27" i="15" a="1"/>
  <c r="P161" i="15" a="1"/>
  <c r="C243" i="15" a="1"/>
  <c r="C82" i="15" a="1"/>
  <c r="T329" i="15" a="1"/>
  <c r="S183" i="15" a="1"/>
  <c r="S365" i="15" a="1"/>
  <c r="V305" i="15" a="1"/>
  <c r="C15" i="15" a="1"/>
  <c r="T111" i="15" a="1"/>
  <c r="C289" i="15" a="1"/>
  <c r="P396" i="15" a="1"/>
  <c r="C247" i="15" a="1"/>
  <c r="T265" i="15" a="1"/>
  <c r="T171" i="15" a="1"/>
  <c r="T187" i="15" a="1"/>
  <c r="C236" i="15" a="1"/>
  <c r="O292" i="15" a="1"/>
  <c r="S268" i="15" a="1"/>
  <c r="R65" i="15" a="1"/>
  <c r="P156" i="15" a="1"/>
  <c r="O125" i="15" a="1"/>
  <c r="T397" i="15" a="1"/>
  <c r="C219" i="15" a="1"/>
  <c r="P188" i="15" a="1"/>
  <c r="M231" i="15" a="1"/>
  <c r="P86" i="15" a="1"/>
  <c r="O384" i="15" a="1"/>
  <c r="R257" i="15" a="1"/>
  <c r="C111" i="15" a="1"/>
  <c r="R251" i="15" a="1"/>
  <c r="M364" i="15" a="1"/>
  <c r="C254" i="15" a="1"/>
  <c r="M51" i="15" a="1"/>
  <c r="R381" i="15" a="1"/>
  <c r="T326" i="15" a="1"/>
  <c r="M328" i="15" a="1"/>
  <c r="O92" i="15" a="1"/>
  <c r="T210" i="15" a="1"/>
  <c r="T407" i="15" a="1"/>
  <c r="V38" i="15" a="1"/>
  <c r="O98" i="15" a="1"/>
  <c r="M405" i="15" a="1"/>
  <c r="V46" i="15" a="1"/>
  <c r="P394" i="15" a="1"/>
  <c r="M219" i="15" a="1"/>
  <c r="T127" i="15" a="1"/>
  <c r="V303" i="15" a="1"/>
  <c r="V200" i="15" a="1"/>
  <c r="V93" i="15" a="1"/>
  <c r="T7" i="15" a="1"/>
  <c r="S14" i="15" a="1"/>
  <c r="M314" i="15" a="1"/>
  <c r="M265" i="15" a="1"/>
  <c r="S283" i="15" a="1"/>
  <c r="M401" i="15" a="1"/>
  <c r="R313" i="15" a="1"/>
  <c r="P302" i="15" a="1"/>
  <c r="P392" i="15" a="1"/>
  <c r="P353" i="15" a="1"/>
  <c r="V391" i="15" a="1"/>
  <c r="R339" i="15" a="1"/>
  <c r="V183" i="15" a="1"/>
  <c r="V199" i="15" a="1"/>
  <c r="P145" i="15" a="1"/>
  <c r="T146" i="15" a="1"/>
  <c r="P405" i="15" a="1"/>
  <c r="V307" i="15" a="1"/>
  <c r="O231" i="15" a="1"/>
  <c r="P187" i="15" a="1"/>
  <c r="O133" i="15" a="1"/>
  <c r="T128" i="15" a="1"/>
  <c r="S162" i="15" a="1"/>
  <c r="O160" i="15" a="1"/>
  <c r="T337" i="15" a="1"/>
  <c r="T312" i="15" a="1"/>
  <c r="V394" i="15" a="1"/>
  <c r="C278" i="15" a="1"/>
  <c r="S47" i="15" a="1"/>
  <c r="S69" i="15" a="1"/>
  <c r="S330" i="15" a="1"/>
  <c r="C5" i="15" a="1"/>
  <c r="S195" i="15" a="1"/>
  <c r="R268" i="15" a="1"/>
  <c r="P184" i="15" a="1"/>
  <c r="S3" i="15" a="1"/>
  <c r="P317" i="15" a="1"/>
  <c r="M83" i="15" a="1"/>
  <c r="M292" i="15" a="1"/>
  <c r="R158" i="15" a="1"/>
  <c r="C249" i="15" a="1"/>
  <c r="P287" i="15" a="1"/>
  <c r="R8" i="15" a="1"/>
  <c r="O388" i="15" a="1"/>
  <c r="C203" i="15" a="1"/>
  <c r="O107" i="15" a="1"/>
  <c r="T145" i="15" a="1"/>
  <c r="C376" i="15" a="1"/>
  <c r="C207" i="15" a="1"/>
  <c r="V162" i="15" a="1"/>
  <c r="S250" i="15" a="1"/>
  <c r="P18" i="15" a="1"/>
  <c r="T188" i="15" a="1"/>
  <c r="M76" i="15" a="1"/>
  <c r="M209" i="15" a="1"/>
  <c r="P170" i="15" a="1"/>
  <c r="S86" i="15" a="1"/>
  <c r="M293" i="15" a="1"/>
  <c r="R125" i="15" a="1"/>
  <c r="T248" i="15" a="1"/>
  <c r="P208" i="15" a="1"/>
  <c r="V146" i="15" a="1"/>
  <c r="M158" i="15" a="1"/>
  <c r="M343" i="15" a="1"/>
  <c r="S19" i="15" a="1"/>
  <c r="R35" i="15" a="1"/>
  <c r="V282" i="15" a="1"/>
  <c r="S290" i="15" a="1"/>
  <c r="V277" i="15" a="1"/>
  <c r="O207" i="15" a="1"/>
  <c r="S147" i="15" a="1"/>
  <c r="P235" i="15" a="1"/>
  <c r="C287" i="15" a="1"/>
  <c r="R176" i="15" a="1"/>
  <c r="C379" i="15" a="1"/>
  <c r="T16" i="15" a="1"/>
  <c r="O172" i="15" a="1"/>
  <c r="V229" i="15" a="1"/>
  <c r="P109" i="15" a="1"/>
  <c r="R114" i="15" a="1"/>
  <c r="C380" i="15" a="1"/>
  <c r="M355" i="15" a="1"/>
  <c r="C76" i="15" a="1"/>
  <c r="T207" i="15" a="1"/>
  <c r="M3" i="15" a="1"/>
  <c r="O185" i="15" a="1"/>
  <c r="T166" i="15" a="1"/>
  <c r="T330" i="15" a="1"/>
  <c r="T406" i="15" a="1"/>
  <c r="S68" i="15" a="1"/>
  <c r="R183" i="15" a="1"/>
  <c r="T235" i="15" a="1"/>
  <c r="M263" i="15" a="1"/>
  <c r="V43" i="15" a="1"/>
  <c r="P53" i="15" a="1"/>
  <c r="R100" i="15" a="1"/>
  <c r="T82" i="15" a="1"/>
  <c r="P363" i="15" a="1"/>
  <c r="P13" i="15" a="1"/>
  <c r="M14" i="15" a="1"/>
  <c r="T353" i="15" a="1"/>
  <c r="S124" i="15" a="1"/>
  <c r="P34" i="15" a="1"/>
  <c r="R284" i="15" a="1"/>
  <c r="O171" i="15" a="1"/>
  <c r="P239" i="15" a="1"/>
  <c r="M339" i="15" a="1"/>
  <c r="V348" i="15" a="1"/>
  <c r="V347" i="15" a="1"/>
  <c r="M103" i="15" a="1"/>
  <c r="R139" i="15" a="1"/>
  <c r="V171" i="15" a="1"/>
  <c r="T119" i="15" a="1"/>
  <c r="C194" i="15" a="1"/>
  <c r="O28" i="15" a="1"/>
  <c r="M397" i="15" a="1"/>
  <c r="O287" i="15" a="1"/>
  <c r="C354" i="15" a="1"/>
  <c r="P344" i="15" a="1"/>
  <c r="S85" i="15" a="1"/>
  <c r="P150" i="15" a="1"/>
  <c r="C304" i="15" a="1"/>
  <c r="S258" i="15" a="1"/>
  <c r="S375" i="15" a="1"/>
  <c r="C329" i="15" a="1"/>
  <c r="M217" i="15" a="1"/>
  <c r="V272" i="15" a="1"/>
  <c r="T52" i="15" a="1"/>
  <c r="T371" i="15" a="1"/>
  <c r="P110" i="15" a="1"/>
  <c r="C135" i="15" a="1"/>
  <c r="S184" i="15" a="1"/>
  <c r="R198" i="15" a="1"/>
  <c r="M399" i="15" a="1"/>
  <c r="O301" i="15" a="1"/>
  <c r="V26" i="15" a="1"/>
  <c r="O174" i="15" a="1"/>
  <c r="O187" i="15" a="1"/>
  <c r="P206" i="15" a="1"/>
  <c r="S276" i="15" a="1"/>
  <c r="O124" i="15" a="1"/>
  <c r="S399" i="15" a="1"/>
  <c r="R46" i="15" a="1"/>
  <c r="O33" i="15" a="1"/>
  <c r="T110" i="15" a="1"/>
  <c r="S285" i="15" a="1"/>
  <c r="T258" i="15" a="1"/>
  <c r="S396" i="15" a="1"/>
  <c r="M133" i="15" a="1"/>
  <c r="P361" i="15" a="1"/>
  <c r="O357" i="15" a="1"/>
  <c r="R136" i="15" a="1"/>
  <c r="V166" i="15" a="1"/>
  <c r="O50" i="15" a="1"/>
  <c r="T297" i="15" a="1"/>
  <c r="C78" i="15" a="1"/>
  <c r="M186" i="15" a="1"/>
  <c r="M213" i="15" a="1"/>
  <c r="M138" i="15" a="1"/>
  <c r="R190" i="15" a="1"/>
  <c r="M318" i="15" a="1"/>
  <c r="T277" i="15" a="1"/>
  <c r="S77" i="15" a="1"/>
  <c r="M203" i="15" a="1"/>
  <c r="M307" i="15" a="1"/>
  <c r="O328" i="15" a="1"/>
  <c r="S320" i="15" a="1"/>
  <c r="R338" i="15" a="1"/>
  <c r="V169" i="15" a="1"/>
  <c r="R118" i="15" a="1"/>
  <c r="T179" i="15" a="1"/>
  <c r="O59" i="15" a="1"/>
  <c r="R299" i="15" a="1"/>
  <c r="R215" i="15" a="1"/>
  <c r="S81" i="15" a="1"/>
  <c r="V42" i="15" a="1"/>
  <c r="T410" i="15" a="1"/>
  <c r="O237" i="15" a="1"/>
  <c r="P359" i="15" a="1"/>
  <c r="O176" i="15" a="1"/>
  <c r="M350" i="15" a="1"/>
  <c r="C184" i="15" a="1"/>
  <c r="M224" i="15" a="1"/>
  <c r="M268" i="15" a="1"/>
  <c r="O45" i="15" a="1"/>
  <c r="R52" i="15" a="1"/>
  <c r="C77" i="15" a="1"/>
  <c r="T212" i="15" a="1"/>
  <c r="V392" i="15" a="1"/>
  <c r="T370" i="15" a="1"/>
  <c r="O291" i="15" a="1"/>
  <c r="P115" i="15" a="1"/>
  <c r="M65" i="15" a="1"/>
  <c r="T134" i="15" a="1"/>
  <c r="O248" i="15" a="1"/>
  <c r="R319" i="15" a="1"/>
  <c r="T214" i="15" a="1"/>
  <c r="O379" i="15" a="1"/>
  <c r="T193" i="15" a="1"/>
  <c r="M301" i="15" a="1"/>
  <c r="C6" i="15" a="1"/>
  <c r="T14" i="15" a="1"/>
  <c r="T34" i="15" a="1"/>
  <c r="S293" i="15" a="1"/>
  <c r="V220" i="15" a="1"/>
  <c r="V399" i="15" a="1"/>
  <c r="V145" i="15" a="1"/>
  <c r="V84" i="15" a="1"/>
  <c r="V100" i="15" a="1"/>
  <c r="S143" i="15" a="1"/>
  <c r="M91" i="15" a="1"/>
  <c r="R13" i="15" a="1"/>
  <c r="S369" i="15" a="1"/>
  <c r="T167" i="15" a="1"/>
  <c r="C195" i="15" a="1"/>
  <c r="O119" i="15" a="1"/>
  <c r="M6" i="15" a="1"/>
  <c r="V124" i="15" a="1"/>
  <c r="P310" i="15" a="1"/>
  <c r="R212" i="15" a="1"/>
  <c r="R281" i="15" a="1"/>
  <c r="M5" i="15" a="1"/>
  <c r="R307" i="15" a="1"/>
  <c r="S174" i="15" a="1"/>
  <c r="V156" i="15" a="1"/>
  <c r="T155" i="15" a="1"/>
  <c r="M123" i="15" a="1"/>
  <c r="S154" i="15" a="1"/>
  <c r="P373" i="15" a="1"/>
  <c r="V405" i="15" a="1"/>
  <c r="O122" i="15" a="1"/>
  <c r="O304" i="15" a="1"/>
  <c r="O356" i="15" a="1"/>
  <c r="R174" i="15" a="1"/>
  <c r="S160" i="15" a="1"/>
  <c r="T295" i="15" a="1"/>
  <c r="P123" i="15" a="1"/>
  <c r="R34" i="15" a="1"/>
  <c r="R137" i="15" a="1"/>
  <c r="T130" i="15" a="1"/>
  <c r="T152" i="15" a="1"/>
  <c r="P289" i="15" a="1"/>
  <c r="T232" i="15" a="1"/>
  <c r="P20" i="15" a="1"/>
  <c r="C382" i="15" a="1"/>
  <c r="R408" i="15" a="1"/>
  <c r="R9" i="15" a="1"/>
  <c r="S380" i="15" a="1"/>
  <c r="V128" i="15" a="1"/>
  <c r="M52" i="15" a="1"/>
  <c r="M376" i="15" a="1"/>
  <c r="P164" i="15" a="1"/>
  <c r="O79" i="15" a="1"/>
  <c r="T352" i="15" a="1"/>
  <c r="R373" i="15" a="1"/>
  <c r="M244" i="15" a="1"/>
  <c r="M180" i="15" a="1"/>
  <c r="V147" i="15" a="1"/>
  <c r="M367" i="15" a="1"/>
  <c r="T172" i="15" a="1"/>
  <c r="O403" i="15" a="1"/>
  <c r="T118" i="15" a="1"/>
  <c r="M290" i="15" a="1"/>
  <c r="V308" i="15" a="1"/>
  <c r="V186" i="15" a="1"/>
  <c r="V240" i="15" a="1"/>
  <c r="C223" i="15" a="1"/>
  <c r="R272" i="15" a="1"/>
  <c r="T162" i="15" a="1"/>
  <c r="C105" i="15" a="1"/>
  <c r="V397" i="15" a="1"/>
  <c r="S37" i="15" a="1"/>
  <c r="M102" i="15" a="1"/>
  <c r="R322" i="15" a="1"/>
  <c r="S192" i="15" a="1"/>
  <c r="T51" i="15" a="1"/>
  <c r="M116" i="15" a="1"/>
  <c r="O213" i="15" a="1"/>
  <c r="C403" i="15" a="1"/>
  <c r="P321" i="15" a="1"/>
  <c r="S342" i="15" a="1"/>
  <c r="R348" i="15" a="1"/>
  <c r="C36" i="15" a="1"/>
  <c r="O262" i="15" a="1"/>
  <c r="T31" i="15" a="1"/>
  <c r="S120" i="15" a="1"/>
  <c r="O193" i="15" a="1"/>
  <c r="P264" i="15" a="1"/>
  <c r="S312" i="15" a="1"/>
  <c r="P183" i="15" a="1"/>
  <c r="R222" i="15" a="1"/>
  <c r="T285" i="15" a="1"/>
  <c r="P319" i="15" a="1"/>
  <c r="O272" i="15" a="1"/>
  <c r="C268" i="15" a="1"/>
  <c r="O268" i="15" a="1"/>
  <c r="C381" i="15" a="1"/>
  <c r="T22" i="15" a="1"/>
  <c r="C161" i="15" a="1"/>
  <c r="S212" i="15" a="1"/>
  <c r="V323" i="15" a="1"/>
  <c r="S78" i="15" a="1"/>
  <c r="V69" i="15" a="1"/>
  <c r="T72" i="15" a="1"/>
  <c r="C331" i="15" a="1"/>
  <c r="R133" i="15" a="1"/>
  <c r="V302" i="15" a="1"/>
  <c r="C38" i="15" a="1"/>
  <c r="O210" i="15" a="1"/>
  <c r="P309" i="15" a="1"/>
  <c r="O159" i="15" a="1"/>
  <c r="T357" i="15" a="1"/>
  <c r="T42" i="15" a="1"/>
  <c r="P31" i="15" a="1"/>
  <c r="S54" i="15" a="1"/>
  <c r="R321" i="15" a="1"/>
  <c r="R283" i="15" a="1"/>
  <c r="R297" i="15" a="1"/>
  <c r="P294" i="15" a="1"/>
  <c r="S334" i="15" a="1"/>
  <c r="P178" i="15" a="1"/>
  <c r="M334" i="15" a="1"/>
  <c r="T170" i="15" a="1"/>
  <c r="V174" i="15" a="1"/>
  <c r="M221" i="15" a="1"/>
  <c r="O42" i="15" a="1"/>
  <c r="M94" i="15" a="1"/>
  <c r="O53" i="15" a="1"/>
  <c r="R119" i="15" a="1"/>
  <c r="S386" i="15" a="1"/>
  <c r="R379" i="15" a="1"/>
  <c r="O147" i="15" a="1"/>
  <c r="S390" i="15" a="1"/>
  <c r="V87" i="15" a="1"/>
  <c r="S178" i="15" a="1"/>
  <c r="T121" i="15" a="1"/>
  <c r="T77" i="15" a="1"/>
  <c r="M353" i="15" a="1"/>
  <c r="S344" i="15" a="1"/>
  <c r="T386" i="15" a="1"/>
  <c r="S384" i="15" a="1"/>
  <c r="P364" i="15" a="1"/>
  <c r="S214" i="15" a="1"/>
  <c r="M205" i="15" a="1"/>
  <c r="V231" i="15" a="1"/>
  <c r="O277" i="15" a="1"/>
  <c r="S238" i="15" a="1"/>
  <c r="T40" i="15" a="1"/>
  <c r="T220" i="15" a="1"/>
  <c r="P57" i="15" a="1"/>
  <c r="M388" i="15" a="1"/>
  <c r="V192" i="15" a="1"/>
  <c r="R168" i="15" a="1"/>
  <c r="R154" i="15" a="1"/>
  <c r="O96" i="15" a="1"/>
  <c r="P201" i="15" a="1"/>
  <c r="O65" i="15" a="1"/>
  <c r="V291" i="15" a="1"/>
  <c r="O82" i="15" a="1"/>
  <c r="P137" i="15" a="1"/>
  <c r="O296" i="15" a="1"/>
  <c r="S376" i="15" a="1"/>
  <c r="O330" i="15" a="1"/>
  <c r="S313" i="15" a="1"/>
  <c r="C193" i="15" a="1"/>
  <c r="S113" i="15" a="1"/>
  <c r="V133" i="15" a="1"/>
  <c r="P56" i="15" a="1"/>
  <c r="C98" i="15" a="1"/>
  <c r="T142" i="15" a="1"/>
  <c r="S405" i="15" a="1"/>
  <c r="O402" i="15" a="1"/>
  <c r="V369" i="15" a="1"/>
  <c r="P82" i="15" a="1"/>
  <c r="M151" i="15" a="1"/>
  <c r="R78" i="15" a="1"/>
  <c r="C261" i="15" a="1"/>
  <c r="C346" i="15" a="1"/>
  <c r="C283" i="15" a="1"/>
  <c r="O140" i="15" a="1"/>
  <c r="C143" i="15" a="1"/>
  <c r="T224" i="15" a="1"/>
  <c r="S121" i="15" a="1"/>
  <c r="T102" i="15" a="1"/>
  <c r="M97" i="15" a="1"/>
  <c r="V59" i="15" a="1"/>
  <c r="S387" i="15" a="1"/>
  <c r="V53" i="15" a="1"/>
  <c r="M216" i="15" a="1"/>
  <c r="P19" i="15" a="1"/>
  <c r="T73" i="15" a="1"/>
  <c r="T125" i="15" a="1"/>
  <c r="R328" i="15" a="1"/>
  <c r="C201" i="15" a="1"/>
  <c r="M150" i="15" a="1"/>
  <c r="O77" i="15" a="1"/>
  <c r="P65" i="15" a="1"/>
  <c r="C204" i="15" a="1"/>
  <c r="R152" i="15" a="1"/>
  <c r="C81" i="15" a="1"/>
  <c r="C87" i="15" a="1"/>
  <c r="T169" i="15" a="1"/>
  <c r="V400" i="15" a="1"/>
  <c r="T213" i="15" a="1"/>
  <c r="O389" i="15" a="1"/>
  <c r="S401" i="15" a="1"/>
  <c r="T399" i="15" a="1"/>
  <c r="R219" i="15" a="1"/>
  <c r="C93" i="15" a="1"/>
  <c r="R392" i="15" a="1"/>
  <c r="P32" i="15" a="1"/>
  <c r="S236" i="15" a="1"/>
  <c r="C384" i="15" a="1"/>
  <c r="O326" i="15" a="1"/>
  <c r="R194" i="15" a="1"/>
  <c r="C92" i="15" a="1"/>
  <c r="R276" i="15" a="1"/>
  <c r="M372" i="15" a="1"/>
  <c r="C96" i="15" a="1"/>
  <c r="R87" i="15" a="1"/>
  <c r="V317" i="15" a="1"/>
  <c r="S92" i="15" a="1"/>
  <c r="S275" i="15" a="1"/>
  <c r="M70" i="15" a="1"/>
  <c r="M176" i="15" a="1"/>
  <c r="T182" i="15" a="1"/>
  <c r="O80" i="15" a="1"/>
  <c r="S200" i="15" a="1"/>
  <c r="C127" i="15" a="1"/>
  <c r="S308" i="15" a="1"/>
  <c r="M260" i="15" a="1"/>
  <c r="M335" i="15" a="1"/>
  <c r="O195" i="15" a="1"/>
  <c r="C211" i="15" a="1"/>
  <c r="S324" i="15" a="1"/>
  <c r="O49" i="15" a="1"/>
  <c r="V217" i="15" a="1"/>
  <c r="M124" i="15" a="1"/>
  <c r="M325" i="15" a="1"/>
  <c r="T405" i="15" a="1"/>
  <c r="C389" i="15" a="1"/>
  <c r="P283" i="15" a="1"/>
  <c r="O12" i="15" a="1"/>
  <c r="C54" i="15" a="1"/>
  <c r="M237" i="15" a="1"/>
  <c r="O358" i="15" a="1"/>
  <c r="O56" i="15" a="1"/>
  <c r="T48" i="15" a="1"/>
  <c r="P195" i="15" a="1"/>
  <c r="M118" i="15" a="1"/>
  <c r="T228" i="15" a="1"/>
  <c r="C250" i="15" a="1"/>
  <c r="M403" i="15" a="1"/>
  <c r="P106" i="15" a="1"/>
  <c r="C349" i="15" a="1"/>
  <c r="V157" i="15" a="1"/>
  <c r="O300" i="15" a="1"/>
  <c r="C267" i="15" a="1"/>
  <c r="P153" i="15" a="1"/>
  <c r="O157" i="15" a="1"/>
  <c r="V172" i="15" a="1"/>
  <c r="S48" i="15" a="1"/>
  <c r="O249" i="15" a="1"/>
  <c r="M276" i="15" a="1"/>
  <c r="C31" i="15" a="1"/>
  <c r="M86" i="15" a="1"/>
  <c r="T163" i="15" a="1"/>
  <c r="R273" i="15" a="1"/>
  <c r="S322" i="15" a="1"/>
  <c r="V130" i="15" a="1"/>
  <c r="P217" i="15" a="1"/>
  <c r="R329" i="15" a="1"/>
  <c r="S226" i="15" a="1"/>
  <c r="O370" i="15" a="1"/>
  <c r="M72" i="15" a="1"/>
  <c r="R233" i="15" a="1"/>
  <c r="R275" i="15" a="1"/>
  <c r="V75" i="15" a="1"/>
  <c r="R149" i="15" a="1"/>
  <c r="V228" i="15" a="1"/>
  <c r="S372" i="15" a="1"/>
  <c r="C311" i="15" a="1"/>
  <c r="D20" i="8" a="1"/>
  <c r="S389" i="15" a="1"/>
  <c r="M145" i="15" a="1"/>
  <c r="C407" i="15" a="1"/>
  <c r="O37" i="15" a="1"/>
  <c r="C347" i="15" a="1"/>
  <c r="M9" i="15" a="1"/>
  <c r="P229" i="15" a="1"/>
  <c r="M330" i="15" a="1"/>
  <c r="O132" i="15" a="1"/>
  <c r="S404" i="15" a="1"/>
  <c r="R80" i="15" a="1"/>
  <c r="V8" i="15" a="1"/>
  <c r="V160" i="15" a="1"/>
  <c r="S304" i="15" a="1"/>
  <c r="R128" i="15" a="1"/>
  <c r="O401" i="15" a="1"/>
  <c r="O54" i="15" a="1"/>
  <c r="M289" i="15" a="1"/>
  <c r="M304" i="15" a="1"/>
  <c r="S87" i="15" a="1"/>
  <c r="M67" i="15" a="1"/>
  <c r="R407" i="15" a="1"/>
  <c r="R357" i="15" a="1"/>
  <c r="M282" i="15" a="1"/>
  <c r="V261" i="15" a="1"/>
  <c r="O130" i="15" a="1"/>
  <c r="T230" i="15" a="1"/>
  <c r="O183" i="15" a="1"/>
  <c r="R341" i="15" a="1"/>
  <c r="O260" i="15" a="1"/>
  <c r="R20" i="15" a="1"/>
  <c r="M152" i="15" a="1"/>
  <c r="R135" i="15" a="1"/>
  <c r="R17" i="15" a="1"/>
  <c r="R110" i="15" a="1"/>
  <c r="P247" i="15" a="1"/>
  <c r="V326" i="15" a="1"/>
  <c r="R394" i="15" a="1"/>
  <c r="T334" i="15" a="1"/>
  <c r="M179" i="15" a="1"/>
  <c r="T366" i="15" a="1"/>
  <c r="M122" i="15" a="1"/>
  <c r="O228" i="15" a="1"/>
  <c r="P40" i="15" a="1"/>
  <c r="O164" i="15" a="1"/>
  <c r="V304" i="15" a="1"/>
  <c r="S84" i="15" a="1"/>
  <c r="V95" i="15" a="1"/>
  <c r="S291" i="15" a="1"/>
  <c r="S378" i="15" a="1"/>
  <c r="T122" i="15" a="1"/>
  <c r="S366" i="15" a="1"/>
  <c r="P66" i="15" a="1"/>
  <c r="T340" i="15" a="1"/>
  <c r="V177" i="15" a="1"/>
  <c r="C386" i="15" a="1"/>
  <c r="P241" i="15" a="1"/>
  <c r="M390" i="15" a="1"/>
  <c r="M25" i="15" a="1"/>
  <c r="S70" i="15" a="1"/>
  <c r="S339" i="15" a="1"/>
  <c r="P102" i="15" a="1"/>
  <c r="O280" i="15" a="1"/>
  <c r="S296" i="15" a="1"/>
  <c r="M98" i="15" a="1"/>
  <c r="O227" i="15" a="1"/>
  <c r="P97" i="15" a="1"/>
  <c r="S186" i="15" a="1"/>
  <c r="M284" i="15" a="1"/>
  <c r="C232" i="15" a="1"/>
  <c r="M277" i="15" a="1"/>
  <c r="P91" i="15" a="1"/>
  <c r="O55" i="15" a="1"/>
  <c r="R327" i="15" a="1"/>
  <c r="V404" i="15" a="1"/>
  <c r="V207" i="15" a="1"/>
  <c r="P254" i="15" a="1"/>
  <c r="M13" i="15" a="1"/>
  <c r="V188" i="15" a="1"/>
  <c r="P383" i="15" a="1"/>
  <c r="C12" i="15" a="1"/>
  <c r="V270" i="15" a="1"/>
  <c r="O48" i="15" a="1"/>
  <c r="T365" i="15" a="1"/>
  <c r="P284" i="15" a="1"/>
  <c r="S96" i="15" a="1"/>
  <c r="O25" i="15" a="1"/>
  <c r="P71" i="15" a="1"/>
  <c r="R262" i="15" a="1"/>
  <c r="V153" i="15" a="1"/>
  <c r="M313" i="15" a="1"/>
  <c r="C375" i="15" a="1"/>
  <c r="V209" i="15" a="1"/>
  <c r="P354" i="15" a="1"/>
  <c r="T223" i="15" a="1"/>
  <c r="M63" i="15" a="1"/>
  <c r="S28" i="15" a="1"/>
  <c r="S38" i="15" a="1"/>
  <c r="V136" i="15" a="1"/>
  <c r="V407" i="15" a="1"/>
  <c r="P120" i="15" a="1"/>
  <c r="V122" i="15" a="1"/>
  <c r="O70" i="15" a="1"/>
  <c r="O31" i="15" a="1"/>
  <c r="C151" i="15" a="1"/>
  <c r="O150" i="15" a="1"/>
  <c r="O46" i="15" a="1"/>
  <c r="O166" i="15" a="1"/>
  <c r="C357" i="15" a="1"/>
  <c r="O74" i="15" a="1"/>
  <c r="V12" i="15" a="1"/>
  <c r="M85" i="15" a="1"/>
  <c r="T165" i="15" a="1"/>
  <c r="C57" i="15" a="1"/>
  <c r="O376" i="15" a="1"/>
  <c r="V158" i="15" a="1"/>
  <c r="P250" i="15" a="1"/>
  <c r="T83" i="15" a="1"/>
  <c r="R81" i="15" a="1"/>
  <c r="C114" i="15" a="1"/>
  <c r="T290" i="15" a="1"/>
  <c r="C218" i="15" a="1"/>
  <c r="C292" i="15" a="1"/>
  <c r="M287" i="15" a="1"/>
  <c r="V330" i="15" a="1"/>
  <c r="S169" i="15" a="1"/>
  <c r="O104" i="15" a="1"/>
  <c r="M389" i="15" a="1"/>
  <c r="R245" i="15" a="1"/>
  <c r="T161" i="15" a="1"/>
  <c r="M47" i="15" a="1"/>
  <c r="P7" i="15" a="1"/>
  <c r="V232" i="15" a="1"/>
  <c r="V4" i="15" a="1"/>
  <c r="V51" i="15" a="1"/>
  <c r="V32" i="15" a="1"/>
  <c r="M16" i="15" a="1"/>
  <c r="O14" i="15" a="1"/>
  <c r="R94" i="15" a="1"/>
  <c r="M306" i="15" a="1"/>
  <c r="C35" i="15" a="1"/>
  <c r="P366" i="15" a="1"/>
  <c r="O26" i="15" a="1"/>
  <c r="C402" i="15" a="1"/>
  <c r="O162" i="15" a="1"/>
  <c r="T336" i="15" a="1"/>
  <c r="M225" i="15" a="1"/>
  <c r="C277" i="15" a="1"/>
  <c r="D25" i="8" a="1"/>
  <c r="C68" i="15" a="1"/>
  <c r="T302" i="15" a="1"/>
  <c r="S385" i="15" a="1"/>
  <c r="P22" i="15" a="1"/>
  <c r="C322" i="15" a="1"/>
  <c r="T173" i="15" a="1"/>
  <c r="R127" i="15" a="1"/>
  <c r="O407" i="15" a="1"/>
  <c r="V342" i="15" a="1"/>
  <c r="O9" i="15" a="1"/>
  <c r="P218" i="15" a="1"/>
  <c r="T71" i="15" a="1"/>
  <c r="P181" i="15" a="1"/>
  <c r="V193" i="15" a="1"/>
  <c r="O225" i="15" a="1"/>
  <c r="R261" i="15" a="1"/>
  <c r="T57" i="15" a="1"/>
  <c r="M222" i="15" a="1"/>
  <c r="V125" i="15" a="1"/>
  <c r="T105" i="15" a="1"/>
  <c r="R187" i="15" a="1"/>
  <c r="P77" i="15" a="1"/>
  <c r="P173" i="15" a="1"/>
  <c r="S301" i="15" a="1"/>
  <c r="T376" i="15" a="1"/>
  <c r="V393" i="15" a="1"/>
  <c r="V295" i="15" a="1"/>
  <c r="V230" i="15" a="1"/>
  <c r="T318" i="15" a="1"/>
  <c r="T404" i="15" a="1"/>
  <c r="P107" i="15" a="1"/>
  <c r="R18" i="15" a="1"/>
  <c r="M46" i="15" a="1"/>
  <c r="C282" i="15" a="1"/>
  <c r="T44" i="15" a="1"/>
  <c r="P117" i="15" a="1"/>
  <c r="P391" i="15" a="1"/>
  <c r="T94" i="15" a="1"/>
  <c r="R7" i="15" a="1"/>
  <c r="S9" i="15" a="1"/>
  <c r="R85" i="15" a="1"/>
  <c r="V61" i="15" a="1"/>
  <c r="V350" i="15" a="1"/>
  <c r="M183" i="15" a="1"/>
  <c r="T349" i="15" a="1"/>
  <c r="S328" i="15" a="1"/>
  <c r="O378" i="15" a="1"/>
  <c r="S170" i="15" a="1"/>
  <c r="C359" i="15" a="1"/>
  <c r="P288" i="15" a="1"/>
  <c r="M92" i="15" a="1"/>
  <c r="R3" i="15" a="1"/>
  <c r="P8" i="15" a="1"/>
  <c r="R294" i="15" a="1"/>
  <c r="V396" i="15" a="1"/>
  <c r="R293" i="15" a="1"/>
  <c r="R70" i="15" a="1"/>
  <c r="R282" i="15" a="1"/>
  <c r="C328" i="15" a="1"/>
  <c r="R164" i="15" a="1"/>
  <c r="P296" i="15" a="1"/>
  <c r="R29" i="15" a="1"/>
  <c r="R12" i="15" a="1"/>
  <c r="C158" i="15" a="1"/>
  <c r="M253" i="15" a="1"/>
  <c r="V116" i="15" a="1"/>
  <c r="P196" i="15" a="1"/>
  <c r="M342" i="15" a="1"/>
  <c r="M24" i="15" a="1"/>
  <c r="S91" i="15" a="1"/>
  <c r="T75" i="15" a="1"/>
  <c r="P128" i="15" a="1"/>
  <c r="T281" i="15" a="1"/>
  <c r="R240" i="15" a="1"/>
  <c r="P211" i="15" a="1"/>
  <c r="P174" i="15" a="1"/>
  <c r="V339" i="15" a="1"/>
  <c r="T369" i="15" a="1"/>
  <c r="O29" i="15" a="1"/>
  <c r="C366" i="15" a="1"/>
  <c r="M387" i="15" a="1"/>
  <c r="T363" i="15" a="1"/>
  <c r="M305" i="15" a="1"/>
  <c r="S257" i="15" a="1"/>
  <c r="S345" i="15" a="1"/>
  <c r="O10" i="15" a="1"/>
  <c r="C39" i="15" a="1"/>
  <c r="M317" i="15" a="1"/>
  <c r="V164" i="15" a="1"/>
  <c r="M264" i="15" a="1"/>
  <c r="M101" i="15" a="1"/>
  <c r="R185" i="15" a="1"/>
  <c r="S346" i="15" a="1"/>
  <c r="M211" i="15" a="1"/>
  <c r="O362" i="15" a="1"/>
  <c r="R156" i="15" a="1"/>
  <c r="S140" i="15" a="1"/>
  <c r="V266" i="15" a="1"/>
  <c r="O247" i="15" a="1"/>
  <c r="O314" i="15" a="1"/>
  <c r="S177" i="15" a="1"/>
  <c r="R223" i="15" a="1"/>
  <c r="M18" i="15" a="1"/>
  <c r="R252" i="15" a="1"/>
  <c r="P215" i="15" a="1"/>
  <c r="C300" i="15" a="1"/>
  <c r="V226" i="15" a="1"/>
  <c r="O269" i="15" a="1"/>
  <c r="M337" i="15" a="1"/>
  <c r="T37" i="15" a="1"/>
  <c r="R411" i="15" a="1"/>
  <c r="T185" i="15" a="1"/>
  <c r="P286" i="15" a="1"/>
  <c r="R226" i="15" a="1"/>
  <c r="M249" i="15" a="1"/>
  <c r="T96" i="15" a="1"/>
  <c r="C41" i="15" a="1"/>
  <c r="C59" i="15" a="1"/>
  <c r="V299" i="15" a="1"/>
  <c r="P355" i="15" a="1"/>
  <c r="V28" i="15" a="1"/>
  <c r="M370" i="15" a="1"/>
  <c r="T266" i="15" a="1"/>
  <c r="M321" i="15" a="1"/>
  <c r="R186" i="15" a="1"/>
  <c r="C260" i="15" a="1"/>
  <c r="C73" i="15" a="1"/>
  <c r="S278" i="15" a="1"/>
  <c r="R193" i="15" a="1"/>
  <c r="S167" i="15" a="1"/>
  <c r="R331" i="15" a="1"/>
  <c r="S408" i="15" a="1"/>
  <c r="T287" i="15" a="1"/>
  <c r="P207" i="15" a="1"/>
  <c r="O47" i="15" a="1"/>
  <c r="C174" i="15" a="1"/>
  <c r="P365" i="15" a="1"/>
  <c r="P381" i="15" a="1"/>
  <c r="C103" i="15" a="1"/>
  <c r="P67" i="15" a="1"/>
  <c r="T409" i="15" a="1"/>
  <c r="S363" i="15" a="1"/>
  <c r="S234" i="15" a="1"/>
  <c r="C121" i="15" a="1"/>
  <c r="P303" i="15" a="1"/>
  <c r="T338" i="15" a="1"/>
  <c r="C18" i="15" a="1"/>
  <c r="R286" i="15" a="1"/>
  <c r="M75" i="15" a="1"/>
  <c r="R115" i="15" a="1"/>
  <c r="T260" i="15" a="1"/>
  <c r="C102" i="15" a="1"/>
  <c r="C255" i="15" a="1"/>
  <c r="S357" i="15" a="1"/>
  <c r="P185" i="15" a="1"/>
  <c r="P130" i="15" a="1"/>
  <c r="O373" i="15" a="1"/>
  <c r="C10" i="15" a="1"/>
  <c r="C185" i="15" a="1"/>
  <c r="P43" i="15" a="1"/>
  <c r="T80" i="15" a="1"/>
  <c r="T140" i="15" a="1"/>
  <c r="S49" i="15" a="1"/>
  <c r="S335" i="15" a="1"/>
  <c r="O86" i="15" a="1"/>
  <c r="O371" i="15" a="1"/>
  <c r="M239" i="15" a="1"/>
  <c r="O354" i="15" a="1"/>
  <c r="C7" i="15" a="1"/>
  <c r="C136" i="15" a="1"/>
  <c r="C248" i="15" a="1"/>
  <c r="R105" i="15" a="1"/>
  <c r="P140" i="15" a="1"/>
  <c r="C269" i="15" a="1"/>
  <c r="T190" i="15" a="1"/>
  <c r="V253" i="15" a="1"/>
  <c r="R264" i="15" a="1"/>
  <c r="P48" i="15" a="1"/>
  <c r="V201" i="15" a="1"/>
  <c r="R335" i="15" a="1"/>
  <c r="T344" i="15" a="1"/>
  <c r="M173" i="15" a="1"/>
  <c r="V403" i="15" a="1"/>
  <c r="P64" i="15" a="1"/>
  <c r="T47" i="15" a="1"/>
  <c r="O336" i="15" a="1"/>
  <c r="O289" i="15" a="1"/>
  <c r="M303" i="15" a="1"/>
  <c r="M198" i="15" a="1"/>
  <c r="O385" i="15" a="1"/>
  <c r="O246" i="15" a="1"/>
  <c r="P105" i="15" a="1"/>
  <c r="S245" i="15" a="1"/>
  <c r="C30" i="15" a="1"/>
  <c r="M33" i="15" a="1"/>
  <c r="S191" i="15" a="1"/>
  <c r="T100" i="15" a="1"/>
  <c r="S316" i="15" a="1"/>
  <c r="R237" i="15" a="1"/>
  <c r="R279" i="15" a="1"/>
  <c r="R123" i="15" a="1"/>
  <c r="C343" i="15" a="1"/>
  <c r="C130" i="15" a="1"/>
  <c r="V108" i="15" a="1"/>
  <c r="P285" i="15" a="1"/>
  <c r="S196" i="15" a="1"/>
  <c r="C257" i="15" a="1"/>
  <c r="T292" i="15" a="1"/>
  <c r="M174" i="15" a="1"/>
  <c r="O317" i="15" a="1"/>
  <c r="T136" i="15" a="1"/>
  <c r="O139" i="15" a="1"/>
  <c r="V22" i="15" a="1"/>
  <c r="O276" i="15" a="1"/>
  <c r="P267" i="15" a="1"/>
  <c r="C317" i="15" a="1"/>
  <c r="C154" i="15" a="1"/>
  <c r="V55" i="15" a="1"/>
  <c r="O299" i="15" a="1"/>
  <c r="V152" i="15" a="1"/>
  <c r="R304" i="15" a="1"/>
  <c r="T347" i="15" a="1"/>
  <c r="S348" i="15" a="1"/>
  <c r="T148" i="15" a="1"/>
  <c r="V367" i="15" a="1"/>
  <c r="R189" i="15" a="1"/>
  <c r="P273" i="15" a="1"/>
  <c r="V66" i="15" a="1"/>
  <c r="T123" i="15" a="1"/>
  <c r="M140" i="15" a="1"/>
  <c r="R208" i="15" a="1"/>
  <c r="V410" i="15" a="1"/>
  <c r="T217" i="15" a="1"/>
  <c r="V144" i="15" a="1"/>
  <c r="R106" i="15" a="1"/>
  <c r="S161" i="15" a="1"/>
  <c r="M60" i="15" a="1"/>
  <c r="O302" i="15" a="1"/>
  <c r="S303" i="15" a="1"/>
  <c r="V173" i="15" a="1"/>
  <c r="M49" i="15" a="1"/>
  <c r="R260" i="15" a="1"/>
  <c r="S88" i="15" a="1"/>
  <c r="T301" i="15" a="1"/>
  <c r="R353" i="15" a="1"/>
  <c r="S302" i="15" a="1"/>
  <c r="V19" i="15" a="1"/>
  <c r="M299" i="15" a="1"/>
  <c r="M157" i="15" a="1"/>
  <c r="C119" i="15" a="1"/>
  <c r="P335" i="15" a="1"/>
  <c r="V227" i="15" a="1"/>
  <c r="O40" i="15" a="1"/>
  <c r="V190" i="15" a="1"/>
  <c r="C67" i="15" a="1"/>
  <c r="M230" i="15" a="1"/>
  <c r="P268" i="15" a="1"/>
  <c r="R122" i="15" a="1"/>
  <c r="O329" i="15" a="1"/>
  <c r="S199" i="15" a="1"/>
  <c r="R151" i="15" a="1"/>
  <c r="P96" i="15" a="1"/>
  <c r="T345" i="15" a="1"/>
  <c r="C168" i="15" a="1"/>
  <c r="T252" i="15" a="1"/>
  <c r="O294" i="15" a="1"/>
  <c r="R116" i="15" a="1"/>
  <c r="P244" i="15" a="1"/>
  <c r="R201" i="15" a="1"/>
  <c r="R250" i="15" a="1"/>
  <c r="S317" i="15" a="1"/>
  <c r="V90" i="15" a="1"/>
  <c r="M406" i="15" a="1"/>
  <c r="V281" i="15" a="1"/>
  <c r="V182" i="15" a="1"/>
  <c r="M227" i="15" a="1"/>
  <c r="T339" i="15" a="1"/>
  <c r="T303" i="15" a="1"/>
  <c r="M15" i="15" a="1"/>
  <c r="C112" i="15" a="1"/>
  <c r="T189" i="15" a="1"/>
  <c r="R263" i="15" a="1"/>
  <c r="O344" i="15" a="1"/>
  <c r="T141" i="15" a="1"/>
  <c r="V386" i="15" a="1"/>
  <c r="S266" i="15" a="1"/>
  <c r="C325" i="15" a="1"/>
  <c r="C312" i="15" a="1"/>
  <c r="M68" i="15" a="1"/>
  <c r="V222" i="15" a="1"/>
  <c r="T144" i="15" a="1"/>
  <c r="S388" i="15" a="1"/>
  <c r="C387" i="15" a="1"/>
  <c r="S41" i="15" a="1"/>
  <c r="P200" i="15" a="1"/>
  <c r="R111" i="15" a="1"/>
  <c r="S209" i="15" a="1"/>
  <c r="V44" i="15" a="1"/>
  <c r="T304" i="15" a="1"/>
  <c r="O7" i="15" a="1"/>
  <c r="O95" i="15" a="1"/>
  <c r="V165" i="15" a="1"/>
  <c r="V287" i="15" a="1"/>
  <c r="P248" i="15" a="1"/>
  <c r="R385" i="15" a="1"/>
  <c r="P14" i="15" a="1"/>
  <c r="V63" i="15" a="1"/>
  <c r="P47" i="15" a="1"/>
  <c r="M194" i="15" a="1"/>
  <c r="P349" i="15" a="1"/>
  <c r="V325" i="15" a="1"/>
  <c r="C43" i="15" a="1"/>
  <c r="P50" i="15" a="1"/>
  <c r="C220" i="15" a="1"/>
  <c r="P169" i="15" a="1"/>
  <c r="M271" i="15" a="1"/>
  <c r="S225" i="15" a="1"/>
  <c r="V398" i="15" a="1"/>
  <c r="C240" i="15" a="1"/>
  <c r="T300" i="15" a="1"/>
  <c r="V260" i="15" a="1"/>
  <c r="T286" i="15" a="1"/>
  <c r="P377" i="15" a="1"/>
  <c r="P24" i="15" a="1"/>
  <c r="C141" i="15" a="1"/>
  <c r="P203" i="15" a="1"/>
  <c r="S5" i="15" a="1"/>
  <c r="P180" i="15" a="1"/>
  <c r="O13" i="15" a="1"/>
  <c r="S153" i="15" a="1"/>
  <c r="M156" i="15" a="1"/>
  <c r="C400" i="15" a="1"/>
  <c r="V167" i="15" a="1"/>
  <c r="C197" i="15" a="1"/>
  <c r="T151" i="15" a="1"/>
  <c r="O155" i="15" a="1"/>
  <c r="C44" i="15" a="1"/>
  <c r="O116" i="15" a="1"/>
  <c r="P83" i="15" a="1"/>
  <c r="O372" i="15" a="1"/>
  <c r="S112" i="15" a="1"/>
  <c r="O194" i="15" a="1"/>
  <c r="P393" i="15" a="1"/>
  <c r="V411" i="15" a="1"/>
  <c r="V258" i="15" a="1"/>
  <c r="S141" i="15" a="1"/>
  <c r="T64" i="15" a="1"/>
  <c r="V271" i="15" a="1"/>
  <c r="P78" i="15" a="1"/>
  <c r="T322" i="15" a="1"/>
  <c r="R298" i="15" a="1"/>
  <c r="V117" i="15" a="1"/>
  <c r="O217" i="15" a="1"/>
  <c r="P100" i="15" a="1"/>
  <c r="R274" i="15" a="1"/>
  <c r="P68" i="15" a="1"/>
  <c r="S31" i="15" a="1"/>
  <c r="R192" i="15" a="1"/>
  <c r="P35" i="15" a="1"/>
  <c r="P138" i="15" a="1"/>
  <c r="C341" i="15" a="1"/>
  <c r="T10" i="15" a="1"/>
  <c r="M201" i="15" a="1"/>
  <c r="O335" i="15" a="1"/>
  <c r="S311" i="15" a="1"/>
  <c r="R337" i="15" a="1"/>
  <c r="T201" i="15" a="1"/>
  <c r="O211" i="15" a="1"/>
  <c r="S319" i="15" a="1"/>
  <c r="M374" i="15" a="1"/>
  <c r="C13" i="15" a="1"/>
  <c r="T250" i="15" a="1"/>
  <c r="S398" i="15" a="1"/>
  <c r="M114" i="15" a="1"/>
  <c r="S205" i="15" a="1"/>
  <c r="S118" i="15" a="1"/>
  <c r="O282" i="15" a="1"/>
  <c r="M178" i="15" a="1"/>
  <c r="S299" i="15" a="1"/>
  <c r="O165" i="15" a="1"/>
  <c r="P147" i="15" a="1"/>
  <c r="M338" i="15" a="1"/>
  <c r="C245" i="15" a="1"/>
  <c r="R220" i="15" a="1"/>
  <c r="M255" i="15" a="1"/>
  <c r="O233" i="15" a="1"/>
  <c r="O173" i="15" a="1"/>
  <c r="P245" i="15" a="1"/>
  <c r="S103" i="15" a="1"/>
  <c r="V23" i="15" a="1"/>
  <c r="M258" i="15" a="1"/>
  <c r="T309" i="15" a="1"/>
  <c r="V204" i="15" a="1"/>
  <c r="R359" i="15" a="1"/>
  <c r="P98" i="15" a="1"/>
  <c r="M62" i="15" a="1"/>
  <c r="T243" i="15" a="1"/>
  <c r="S117" i="15" a="1"/>
  <c r="S11" i="15" a="1"/>
  <c r="V412" i="15" a="1"/>
  <c r="S25" i="15" a="1"/>
  <c r="V74" i="15" a="1"/>
  <c r="M359" i="15" a="1"/>
  <c r="P320" i="15" a="1"/>
  <c r="P134" i="15" a="1"/>
  <c r="V374" i="15" a="1"/>
  <c r="S187" i="15" a="1"/>
  <c r="R271" i="15" a="1"/>
  <c r="S358" i="15" a="1"/>
  <c r="O63" i="15" a="1"/>
  <c r="T178" i="15" a="1"/>
  <c r="P26" i="15" a="1"/>
  <c r="T335" i="15" a="1"/>
  <c r="V132" i="15" a="1"/>
  <c r="R56" i="15" a="1"/>
  <c r="P374" i="15" a="1"/>
  <c r="S100" i="15" a="1"/>
  <c r="O242" i="15" a="1"/>
  <c r="O273" i="15" a="1"/>
  <c r="R401" i="15" a="1"/>
  <c r="T389" i="15" a="1"/>
  <c r="R77" i="15" a="1"/>
  <c r="V359" i="15" a="1"/>
  <c r="M126" i="15" a="1"/>
  <c r="T244" i="15" a="1"/>
  <c r="C391" i="15" a="1"/>
  <c r="O126" i="15" a="1"/>
  <c r="R86" i="15" a="1"/>
  <c r="O161" i="15" a="1"/>
  <c r="V29" i="15" a="1"/>
  <c r="R277" i="15" a="1"/>
  <c r="R396" i="15" a="1"/>
  <c r="V247" i="15" a="1"/>
  <c r="O16" i="15" a="1"/>
  <c r="S305" i="15" a="1"/>
  <c r="M109" i="15" a="1"/>
  <c r="P179" i="15" a="1"/>
  <c r="V219" i="15" a="1"/>
  <c r="P347" i="15" a="1"/>
  <c r="R344" i="15" a="1"/>
  <c r="C352" i="15" a="1"/>
  <c r="O11" i="15" a="1"/>
  <c r="C142" i="15" a="1"/>
  <c r="T132" i="15" a="1"/>
  <c r="R89" i="15" a="1"/>
  <c r="P409" i="15" a="1"/>
  <c r="T384" i="15" a="1"/>
  <c r="C279" i="15" a="1"/>
  <c r="C189" i="15" a="1"/>
  <c r="R83" i="15" a="1"/>
  <c r="R266" i="15" a="1"/>
  <c r="R236" i="15" a="1"/>
  <c r="O394" i="15" a="1"/>
  <c r="S104" i="15" a="1"/>
  <c r="R131" i="15" a="1"/>
  <c r="S315" i="15" a="1"/>
  <c r="C401" i="15" a="1"/>
  <c r="M218" i="15" a="1"/>
  <c r="M238" i="15" a="1"/>
  <c r="O339" i="15" a="1"/>
  <c r="M254" i="15" a="1"/>
  <c r="C307" i="15" a="1"/>
  <c r="V402" i="15" a="1"/>
  <c r="V351" i="15" a="1"/>
  <c r="S367" i="15" a="1"/>
  <c r="S347" i="15" a="1"/>
  <c r="O97" i="15" a="1"/>
  <c r="P103" i="15" a="1"/>
  <c r="O226" i="15" a="1"/>
  <c r="V346" i="15" a="1"/>
  <c r="V378" i="15" a="1"/>
  <c r="V376" i="15" a="1"/>
  <c r="O351" i="15" a="1"/>
  <c r="P242" i="15" a="1"/>
  <c r="O131" i="15" a="1"/>
  <c r="V103" i="15" a="1"/>
  <c r="R289" i="15" a="1"/>
  <c r="C50" i="15" a="1"/>
  <c r="P168" i="15" a="1"/>
  <c r="R244" i="15" a="1"/>
  <c r="S17" i="15" a="1"/>
  <c r="M115" i="15" a="1"/>
  <c r="S406" i="15" a="1"/>
  <c r="S56" i="15" a="1"/>
  <c r="O135" i="15" a="1"/>
  <c r="O297" i="15" a="1"/>
  <c r="D23" i="8" a="1"/>
  <c r="O279" i="15" a="1"/>
  <c r="S412" i="15" a="1"/>
  <c r="M167" i="15" a="1"/>
  <c r="R216" i="15" a="1"/>
  <c r="S79" i="15" a="1"/>
  <c r="V62" i="15" a="1"/>
  <c r="R31" i="15" a="1"/>
  <c r="R235" i="15" a="1"/>
  <c r="O115" i="15" a="1"/>
  <c r="S332" i="15" a="1"/>
  <c r="T156" i="15" a="1"/>
  <c r="C86" i="15" a="1"/>
  <c r="C123" i="15" a="1"/>
  <c r="C144" i="15" a="1"/>
  <c r="S83" i="15" a="1"/>
  <c r="S182" i="15" a="1"/>
  <c r="S286" i="15" a="1"/>
  <c r="V406" i="15" a="1"/>
  <c r="P278" i="15" a="1"/>
  <c r="S27" i="15" a="1"/>
  <c r="V363" i="15" a="1"/>
  <c r="C180" i="15" a="1"/>
  <c r="V300" i="15" a="1"/>
  <c r="C295" i="15" a="1"/>
  <c r="R365" i="15" a="1"/>
  <c r="V361" i="15" a="1"/>
  <c r="M341" i="15" a="1"/>
  <c r="O350" i="15" a="1"/>
  <c r="P382" i="15" a="1"/>
  <c r="T241" i="15" a="1"/>
  <c r="C321" i="15" a="1"/>
  <c r="C37" i="15" a="1"/>
  <c r="P62" i="15" a="1"/>
  <c r="V387" i="15" a="1"/>
  <c r="M398" i="15" a="1"/>
  <c r="M192" i="15" a="1"/>
  <c r="V286" i="15" a="1"/>
  <c r="S233" i="15" a="1"/>
  <c r="O387" i="15" a="1"/>
  <c r="T90" i="15" a="1"/>
  <c r="T19" i="15" a="1"/>
  <c r="D21" i="8" a="1"/>
  <c r="S287" i="15" a="1"/>
  <c r="S223" i="15" a="1"/>
  <c r="C323" i="15" a="1"/>
  <c r="C110" i="15" a="1"/>
  <c r="T245" i="15" a="1"/>
  <c r="O78" i="15" a="1"/>
  <c r="V175" i="15" a="1"/>
  <c r="R179" i="15" a="1"/>
  <c r="S362" i="15" a="1"/>
  <c r="R93" i="15" a="1"/>
  <c r="O259" i="15" a="1"/>
  <c r="S229" i="15" a="1"/>
  <c r="P202" i="15" a="1"/>
  <c r="S368" i="15" a="1"/>
  <c r="O220" i="15" a="1"/>
  <c r="O156" i="15" a="1"/>
  <c r="P93" i="15" a="1"/>
  <c r="T328" i="15" a="1"/>
  <c r="S99" i="15" a="1"/>
  <c r="S145" i="15" a="1"/>
  <c r="T104" i="15" a="1"/>
  <c r="M312" i="15" a="1"/>
  <c r="S21" i="15" a="1"/>
  <c r="C348" i="15" a="1"/>
  <c r="T299" i="15" a="1"/>
  <c r="R32" i="15" a="1"/>
  <c r="M357" i="15" a="1"/>
  <c r="V50" i="15" a="1"/>
  <c r="M10" i="15" a="1"/>
  <c r="R49" i="15" a="1"/>
  <c r="S101" i="15" a="1"/>
  <c r="O111" i="15" a="1"/>
  <c r="R269" i="15" a="1"/>
  <c r="T283" i="15" a="1"/>
  <c r="O295" i="15" a="1"/>
  <c r="T272" i="15" a="1"/>
  <c r="M61" i="15" a="1"/>
  <c r="V114" i="15" a="1"/>
  <c r="R232" i="15" a="1"/>
  <c r="M347" i="15" a="1"/>
  <c r="M113" i="15" a="1"/>
  <c r="S327" i="15" a="1"/>
  <c r="M386" i="15" a="1"/>
  <c r="C338" i="15" a="1"/>
  <c r="P198" i="15" a="1"/>
  <c r="O264" i="15" a="1"/>
  <c r="M241" i="15" a="1"/>
  <c r="V235" i="15" a="1"/>
  <c r="M392" i="15" a="1"/>
  <c r="C200" i="15" a="1"/>
  <c r="V36" i="15" a="1"/>
  <c r="M251" i="15" a="1"/>
  <c r="O100" i="15" a="1"/>
  <c r="V170" i="15" a="1"/>
  <c r="M59" i="15" a="1"/>
  <c r="O288" i="15" a="1"/>
  <c r="V80" i="15" a="1"/>
  <c r="T91" i="15" a="1"/>
  <c r="R404" i="15" a="1"/>
  <c r="M309" i="15" a="1"/>
  <c r="S4" i="15" a="1"/>
  <c r="S67" i="15" a="1"/>
  <c r="T49" i="15" a="1"/>
  <c r="P59" i="15" a="1"/>
  <c r="M77" i="15" a="1"/>
  <c r="T351" i="15" a="1"/>
  <c r="V70" i="15" a="1"/>
  <c r="V296" i="15" a="1"/>
  <c r="P224" i="15" a="1"/>
  <c r="S73" i="15" a="1"/>
  <c r="M283" i="15" a="1"/>
  <c r="S297" i="15" a="1"/>
  <c r="C150" i="15" a="1"/>
  <c r="R301" i="15" a="1"/>
  <c r="T195" i="15" a="1"/>
  <c r="P205" i="15" a="1"/>
  <c r="T191" i="15" a="1"/>
  <c r="M315" i="15" a="1"/>
  <c r="V320" i="15" a="1"/>
  <c r="M356" i="15" a="1"/>
  <c r="S379" i="15" a="1"/>
  <c r="M136" i="15" a="1"/>
  <c r="V384" i="15" a="1"/>
  <c r="P333" i="15" a="1"/>
  <c r="T15" i="15" a="1"/>
  <c r="O206" i="15" a="1"/>
  <c r="V333" i="15" a="1"/>
  <c r="S289" i="15" a="1"/>
  <c r="C227" i="15" a="1"/>
  <c r="V101" i="15" a="1"/>
  <c r="T164" i="15" a="1"/>
  <c r="P400" i="15" a="1"/>
  <c r="O377" i="15" a="1"/>
  <c r="T240" i="15" a="1"/>
  <c r="S340" i="15" a="1"/>
  <c r="R24" i="15" a="1"/>
  <c r="R358" i="15" a="1"/>
  <c r="P119" i="15" a="1"/>
  <c r="T294" i="15" a="1"/>
  <c r="R295" i="15" a="1"/>
  <c r="C24" i="15" a="1"/>
  <c r="T226" i="15" a="1"/>
  <c r="S30" i="15" a="1"/>
  <c r="O381" i="15" a="1"/>
  <c r="O182" i="15" a="1"/>
  <c r="S13" i="15" a="1"/>
  <c r="T216" i="15" a="1"/>
  <c r="C45" i="15" a="1"/>
  <c r="P70" i="15" a="1"/>
  <c r="V35" i="15" a="1"/>
  <c r="V3" i="15" a="1"/>
  <c r="S314" i="15" a="1"/>
  <c r="T393" i="15" a="1"/>
  <c r="M30" i="15" a="1"/>
  <c r="R175" i="15" a="1"/>
  <c r="O215" i="15" a="1"/>
  <c r="M99" i="15" a="1"/>
  <c r="V340" i="15" a="1"/>
  <c r="T227" i="15" a="1"/>
  <c r="S373" i="15" a="1"/>
  <c r="S72" i="15" a="1"/>
  <c r="T13" i="15" a="1"/>
  <c r="S397" i="15" a="1"/>
  <c r="M246" i="15" a="1"/>
  <c r="R397" i="15" a="1"/>
  <c r="T375" i="15" a="1"/>
  <c r="T184" i="15" a="1"/>
  <c r="M269" i="15" a="1"/>
  <c r="M111" i="15" a="1"/>
  <c r="O108" i="15" a="1"/>
  <c r="T293" i="15" a="1"/>
  <c r="V120" i="15" a="1"/>
  <c r="T279" i="15" a="1"/>
  <c r="M378" i="15" a="1"/>
  <c r="R37" i="15" a="1"/>
  <c r="T362" i="15" a="1"/>
  <c r="V15" i="15" a="1"/>
  <c r="M134" i="15" a="1"/>
  <c r="T107" i="15" a="1"/>
  <c r="M44" i="15" a="1"/>
  <c r="S158" i="15" a="1"/>
  <c r="P79" i="15" a="1"/>
  <c r="S231" i="15" a="1"/>
  <c r="R345" i="15" a="1"/>
  <c r="R14" i="15" a="1"/>
  <c r="P92" i="15" a="1"/>
  <c r="O24" i="15" a="1"/>
  <c r="M50" i="15" a="1"/>
  <c r="C404" i="15" a="1"/>
  <c r="P408" i="15" a="1"/>
  <c r="O324" i="15" a="1"/>
  <c r="M23" i="15" a="1"/>
  <c r="M409" i="15" a="1"/>
  <c r="V322" i="15" a="1"/>
  <c r="C262" i="15" a="1"/>
  <c r="V139" i="15" a="1"/>
  <c r="T24" i="15" a="1"/>
  <c r="M189" i="15" a="1"/>
  <c r="R406" i="15" a="1"/>
  <c r="S20" i="15" a="1"/>
  <c r="T159" i="15" a="1"/>
  <c r="M323" i="15" a="1"/>
  <c r="S355" i="15" a="1"/>
  <c r="S395" i="15" a="1"/>
  <c r="T54" i="15" a="1"/>
  <c r="T306" i="15" a="1"/>
  <c r="M275" i="15" a="1"/>
  <c r="R305" i="15" a="1"/>
  <c r="S151" i="15" a="1"/>
  <c r="S65" i="15" a="1"/>
  <c r="P12" i="15" a="1"/>
  <c r="P227" i="15" a="1"/>
  <c r="P221" i="15" a="1"/>
  <c r="O327" i="15" a="1"/>
  <c r="R69" i="15" a="1"/>
  <c r="V33" i="15" a="1"/>
  <c r="O190" i="15" a="1"/>
  <c r="M270" i="15" a="1"/>
  <c r="M200" i="15" a="1"/>
  <c r="V96" i="15" a="1"/>
  <c r="O168" i="15" a="1"/>
  <c r="T25" i="15" a="1"/>
  <c r="M166" i="15" a="1"/>
  <c r="O236" i="15" a="1"/>
  <c r="M362" i="15" a="1"/>
  <c r="M197" i="15" a="1"/>
  <c r="M207" i="15" a="1"/>
  <c r="P379" i="15" a="1"/>
  <c r="M139" i="15" a="1"/>
  <c r="V65" i="15" a="1"/>
  <c r="M352" i="15" a="1"/>
  <c r="R120" i="15" a="1"/>
  <c r="R150" i="15" a="1"/>
  <c r="R163" i="15" a="1"/>
  <c r="S243" i="15" a="1"/>
  <c r="V409" i="15" a="1"/>
  <c r="V119" i="15" a="1"/>
  <c r="T203" i="15" a="1"/>
  <c r="R103" i="15" a="1"/>
  <c r="S361" i="15" a="1"/>
  <c r="R62" i="15" a="1"/>
  <c r="C315" i="15" a="1"/>
  <c r="T310" i="15" a="1"/>
  <c r="C139" i="15" a="1"/>
  <c r="S164" i="15" a="1"/>
  <c r="V249" i="15" a="1"/>
  <c r="P263" i="15" a="1"/>
  <c r="S350" i="15" a="1"/>
  <c r="P95" i="15" a="1"/>
  <c r="M29" i="15" a="1"/>
  <c r="P401" i="15" a="1"/>
  <c r="S359" i="15" a="1"/>
  <c r="P358" i="15" a="1"/>
  <c r="M32" i="15" a="1"/>
  <c r="R99" i="15" a="1"/>
  <c r="T5" i="15" a="1"/>
  <c r="V318" i="15" a="1"/>
  <c r="C411" i="15" a="1"/>
  <c r="C237" i="15" a="1"/>
  <c r="V309" i="15" a="1"/>
  <c r="S129" i="15" a="1"/>
  <c r="C310" i="15" a="1"/>
  <c r="P10" i="15" a="1"/>
  <c r="O338" i="15" a="1"/>
  <c r="V118" i="15" a="1"/>
  <c r="C156" i="15" a="1"/>
  <c r="M300" i="15" a="1"/>
  <c r="P21" i="15" a="1"/>
  <c r="P404" i="15" a="1"/>
  <c r="V335" i="15" a="1"/>
  <c r="P143" i="15" a="1"/>
  <c r="O15" i="15" a="1"/>
  <c r="O129" i="15" a="1"/>
  <c r="M121" i="15" a="1"/>
  <c r="S392" i="15" a="1"/>
  <c r="V67" i="15" a="1"/>
  <c r="M272" i="15" a="1"/>
  <c r="O120" i="15" a="1"/>
  <c r="R23" i="15" a="1"/>
  <c r="R400" i="15" a="1"/>
  <c r="P58" i="15" a="1"/>
  <c r="S201" i="15" a="1"/>
  <c r="T276" i="15" a="1"/>
  <c r="O310" i="15" a="1"/>
  <c r="M410" i="15" a="1"/>
  <c r="T23" i="15" a="1"/>
  <c r="O383" i="15" a="1"/>
  <c r="M36" i="15" a="1"/>
  <c r="O114" i="15" a="1"/>
  <c r="T180" i="15" a="1"/>
  <c r="R380" i="15" a="1"/>
  <c r="P125" i="15" a="1"/>
  <c r="P270" i="15" a="1"/>
  <c r="V312" i="15" a="1"/>
  <c r="M236" i="15" a="1"/>
  <c r="S163" i="15" a="1"/>
  <c r="M286" i="15" a="1"/>
  <c r="V284" i="15" a="1"/>
  <c r="R382" i="15" a="1"/>
  <c r="M4" i="15" a="1"/>
  <c r="C212" i="15" a="1"/>
  <c r="S282" i="15" a="1"/>
  <c r="S331" i="15" a="1"/>
  <c r="C377" i="15" a="1"/>
  <c r="S194" i="15" a="1"/>
  <c r="T55" i="15" a="1"/>
  <c r="R356" i="15" a="1"/>
  <c r="O169" i="15" a="1"/>
  <c r="S16" i="15" a="1"/>
  <c r="C360" i="15" a="1"/>
  <c r="P356" i="15" a="1"/>
  <c r="V321" i="15" a="1"/>
  <c r="C94" i="15" a="1"/>
  <c r="T254" i="15" a="1"/>
  <c r="O391" i="15" a="1"/>
  <c r="S329" i="15" a="1"/>
  <c r="R333" i="15" a="1"/>
  <c r="P281" i="15" a="1"/>
  <c r="R393" i="15" a="1"/>
  <c r="S356" i="15" a="1"/>
  <c r="M54" i="15" a="1"/>
  <c r="M129" i="15" a="1"/>
  <c r="R366" i="15" a="1"/>
  <c r="O101" i="15" a="1"/>
  <c r="T311" i="15" a="1"/>
  <c r="V241" i="15" a="1"/>
  <c r="R22" i="15" a="1"/>
  <c r="R63" i="15" a="1"/>
  <c r="V364" i="15" a="1"/>
  <c r="M228" i="15" a="1"/>
  <c r="C285" i="15" a="1"/>
  <c r="V353" i="15" a="1"/>
  <c r="R312" i="15" a="1"/>
  <c r="S132" i="15" a="1"/>
  <c r="P258" i="15" a="1"/>
  <c r="O243" i="15" a="1"/>
  <c r="R218" i="15" a="1"/>
  <c r="C294" i="15" a="1"/>
  <c r="S382" i="15" a="1"/>
  <c r="P194" i="15" a="1"/>
  <c r="M295" i="15" a="1"/>
  <c r="C326" i="15" a="1"/>
  <c r="M384" i="15" a="1"/>
  <c r="V285" i="15" a="1"/>
  <c r="V83" i="15" a="1"/>
  <c r="C106" i="15" a="1"/>
  <c r="V319" i="15" a="1"/>
  <c r="C71" i="15" a="1"/>
  <c r="V368" i="15" a="1"/>
  <c r="T317" i="15" a="1"/>
  <c r="R92" i="15" a="1"/>
  <c r="C308" i="15" a="1"/>
  <c r="P15" i="15" a="1"/>
  <c r="R315" i="15" a="1"/>
  <c r="P177" i="15" a="1"/>
  <c r="C178" i="15" a="1"/>
  <c r="C176" i="15" a="1"/>
  <c r="S90" i="15" a="1"/>
  <c r="C340" i="15" a="1"/>
  <c r="O261" i="15" a="1"/>
  <c r="S354" i="15" a="1"/>
  <c r="C372" i="15" a="1"/>
  <c r="P104" i="15" a="1"/>
  <c r="V82" i="15" a="1"/>
  <c r="V141" i="15" a="1"/>
  <c r="C113" i="15" a="1"/>
  <c r="C280" i="15" a="1"/>
  <c r="C363" i="15" a="1"/>
  <c r="R6" i="15" a="1"/>
  <c r="C60" i="15" a="1"/>
  <c r="O263" i="15" a="1"/>
  <c r="M344" i="15" a="1"/>
  <c r="V20" i="15" a="1"/>
  <c r="O395" i="15" a="1"/>
  <c r="M148" i="15" a="1"/>
  <c r="P54" i="15" a="1"/>
  <c r="R214" i="15" a="1"/>
  <c r="V77" i="15" a="1"/>
  <c r="S307" i="15" a="1"/>
  <c r="V113" i="15" a="1"/>
  <c r="V208" i="15" a="1"/>
  <c r="S59" i="15" a="1"/>
  <c r="C167" i="15" a="1"/>
  <c r="O184" i="15" a="1"/>
  <c r="O346" i="15" a="1"/>
  <c r="C406" i="15" a="1"/>
  <c r="O257" i="15" a="1"/>
  <c r="T270" i="15" a="1"/>
  <c r="C70" i="15" a="1"/>
  <c r="P72" i="15" a="1"/>
  <c r="S252" i="15" a="1"/>
  <c r="S219" i="15" a="1"/>
  <c r="M104" i="15" a="1"/>
  <c r="V257" i="15" a="1"/>
  <c r="R146" i="15" a="1"/>
  <c r="C134" i="15" a="1"/>
  <c r="O312" i="15" a="1"/>
  <c r="V97" i="15" a="1"/>
  <c r="C298" i="15" a="1"/>
  <c r="C396" i="15" a="1"/>
  <c r="P280" i="15" a="1"/>
  <c r="C186" i="15" a="1"/>
  <c r="R230" i="15" a="1"/>
  <c r="P299" i="15" a="1"/>
  <c r="V64" i="15" a="1"/>
  <c r="T229" i="15" a="1"/>
  <c r="T204" i="15" a="1"/>
  <c r="T308" i="15" a="1"/>
  <c r="M322" i="15" a="1"/>
  <c r="V366" i="15" a="1"/>
  <c r="P336" i="15" a="1"/>
  <c r="O239" i="15" a="1"/>
  <c r="V21" i="15" a="1"/>
  <c r="O21" i="15" a="1"/>
  <c r="O267" i="15" a="1"/>
  <c r="O266" i="15" a="1"/>
  <c r="M381" i="15" a="1"/>
  <c r="O240" i="15" a="1"/>
  <c r="V202" i="15" a="1"/>
  <c r="O146" i="15" a="1"/>
  <c r="C256" i="15" a="1"/>
  <c r="R68" i="15" a="1"/>
  <c r="T372" i="15" a="1"/>
  <c r="R33" i="15" a="1"/>
  <c r="R132" i="15" a="1"/>
  <c r="M302" i="15" a="1"/>
  <c r="M168" i="15" a="1"/>
  <c r="V383" i="15" a="1"/>
  <c r="C83" i="15" a="1"/>
  <c r="T225" i="15" a="1"/>
  <c r="M256" i="15" a="1"/>
  <c r="M291" i="15" a="1"/>
  <c r="V105" i="15" a="1"/>
  <c r="M90" i="15" a="1"/>
  <c r="M346" i="15" a="1"/>
  <c r="R88" i="15" a="1"/>
  <c r="V168" i="15" a="1"/>
  <c r="T269" i="15" a="1"/>
  <c r="V218" i="15" a="1"/>
  <c r="S300" i="15" a="1"/>
  <c r="V127" i="15" a="1"/>
  <c r="P403" i="15" a="1"/>
  <c r="C301" i="15" a="1"/>
  <c r="T45" i="15" a="1"/>
  <c r="S39" i="15" a="1"/>
  <c r="O352" i="15" a="1"/>
  <c r="R170" i="15" a="1"/>
  <c r="V311" i="15" a="1"/>
  <c r="R206" i="15" a="1"/>
  <c r="C131" i="15" a="1"/>
  <c r="O221" i="15" a="1"/>
  <c r="M190" i="15" a="1"/>
  <c r="R144" i="15" a="1"/>
  <c r="M373" i="15" a="1"/>
  <c r="V251" i="15" a="1"/>
  <c r="M382" i="15" a="1"/>
  <c r="T84" i="15" a="1"/>
  <c r="O412" i="15" a="1"/>
  <c r="O404" i="15" a="1"/>
  <c r="V377" i="15" a="1"/>
  <c r="P376" i="15" a="1"/>
  <c r="P76" i="15" a="1"/>
  <c r="V159" i="15" a="1"/>
  <c r="S171" i="15" a="1"/>
  <c r="S71" i="15" a="1"/>
  <c r="P387" i="15" a="1"/>
  <c r="R167" i="15" a="1"/>
  <c r="M280" i="15" a="1"/>
  <c r="P360" i="15" a="1"/>
  <c r="V336" i="15" a="1"/>
  <c r="S52" i="15" a="1"/>
  <c r="V221" i="15" a="1"/>
  <c r="M170" i="15" a="1"/>
  <c r="M267" i="15" a="1"/>
  <c r="V92" i="15" a="1"/>
  <c r="P308" i="15" a="1"/>
  <c r="R336" i="15" a="1"/>
  <c r="T242" i="15" a="1"/>
  <c r="O5" i="15" a="1"/>
  <c r="O72" i="15" a="1"/>
  <c r="S220" i="15" a="1"/>
  <c r="M285" i="15" a="1"/>
  <c r="M108" i="15" a="1"/>
  <c r="S131" i="15" a="1"/>
  <c r="P216" i="15" a="1"/>
  <c r="P274" i="15" a="1"/>
  <c r="O320" i="15" a="1"/>
  <c r="M294" i="15" a="1"/>
  <c r="O158" i="15" a="1"/>
  <c r="S34" i="15" a="1"/>
  <c r="R300" i="15" a="1"/>
  <c r="S208" i="15" a="1"/>
  <c r="C116" i="15" a="1"/>
  <c r="P343" i="15" a="1"/>
  <c r="M181" i="15" a="1"/>
  <c r="T396" i="15" a="1"/>
  <c r="D19" i="8" a="1"/>
  <c r="V373" i="15" a="1"/>
  <c r="S106" i="15" a="1"/>
  <c r="O117" i="15" a="1"/>
  <c r="P154" i="15" a="1"/>
  <c r="M53" i="15" a="1"/>
  <c r="M21" i="15" a="1"/>
  <c r="M336" i="15" a="1"/>
  <c r="M377" i="15" a="1"/>
  <c r="O285" i="15" a="1"/>
  <c r="O200" i="15" a="1"/>
  <c r="C258" i="15" a="1"/>
  <c r="O118" i="15" a="1"/>
  <c r="T133" i="15" a="1"/>
  <c r="O223" i="15" a="1"/>
  <c r="C99" i="15" a="1"/>
  <c r="M48" i="15" a="1"/>
  <c r="V25" i="15" a="1"/>
  <c r="S410" i="15" a="1"/>
  <c r="P331" i="15" a="1"/>
  <c r="R21" i="15" a="1"/>
  <c r="R316" i="15" a="1"/>
  <c r="R67" i="15" a="1"/>
  <c r="M363" i="15" a="1"/>
  <c r="O241" i="15" a="1"/>
  <c r="P212" i="15" a="1"/>
  <c r="O71" i="15" a="1"/>
  <c r="P127" i="15" a="1"/>
  <c r="R4" i="15" a="1"/>
  <c r="P318" i="15" a="1"/>
  <c r="S242" i="15" a="1"/>
  <c r="C390" i="15" a="1"/>
  <c r="P160" i="15" a="1"/>
  <c r="C29" i="15" a="1"/>
  <c r="O66" i="15" a="1"/>
  <c r="P282" i="15" a="1"/>
  <c r="M214" i="15" a="1"/>
  <c r="V179" i="15" a="1"/>
  <c r="V17" i="15" a="1"/>
  <c r="S267" i="15" a="1"/>
  <c r="T367" i="15" a="1"/>
  <c r="R285" i="15" a="1"/>
  <c r="R363" i="15" a="1"/>
  <c r="P226" i="15" a="1"/>
  <c r="C14" i="15" a="1"/>
  <c r="R209" i="15" a="1"/>
  <c r="S232" i="15" a="1"/>
  <c r="P231" i="15" a="1"/>
  <c r="R292" i="15" a="1"/>
  <c r="T158" i="15" a="1"/>
  <c r="T21" i="15" a="1"/>
  <c r="M187" i="15" a="1"/>
  <c r="S211" i="15" a="1"/>
  <c r="M331" i="15" a="1"/>
  <c r="V316" i="15" a="1"/>
  <c r="T253" i="15" a="1"/>
  <c r="T60" i="15" a="1"/>
  <c r="M28" i="15" a="1"/>
  <c r="C100" i="15" a="1"/>
  <c r="R101" i="15" a="1"/>
  <c r="C9" i="15" a="1"/>
  <c r="O163" i="15" a="1"/>
  <c r="C79" i="15" a="1"/>
  <c r="C206" i="15" a="1"/>
  <c r="R340" i="15" a="1"/>
  <c r="M171" i="15" a="1"/>
  <c r="O290" i="15" a="1"/>
  <c r="M93" i="15" a="1"/>
  <c r="O43" i="15" a="1"/>
  <c r="S45" i="15" a="1"/>
  <c r="T267" i="15" a="1"/>
  <c r="R61" i="15" a="1"/>
  <c r="R370" i="15" a="1"/>
  <c r="P41" i="15" a="1"/>
  <c r="S228" i="15" a="1"/>
  <c r="S8" i="15" a="1"/>
  <c r="S135" i="15" a="1"/>
  <c r="T9" i="15" a="1"/>
  <c r="C319" i="15" a="1"/>
  <c r="S190" i="15" a="1"/>
  <c r="S185" i="15" a="1"/>
  <c r="M19" i="15" a="1"/>
  <c r="C97" i="15" a="1"/>
  <c r="R247" i="15" a="1"/>
  <c r="C238" i="15" a="1"/>
  <c r="M242" i="15" a="1"/>
  <c r="V337" i="15" a="1"/>
  <c r="R169" i="15" a="1"/>
  <c r="S407" i="15" a="1"/>
  <c r="D27" i="8" a="1"/>
  <c r="V76" i="15" a="1"/>
  <c r="T394" i="15" a="1"/>
  <c r="T8" i="15" a="1"/>
  <c r="P237" i="15" a="1"/>
  <c r="S265" i="15" a="1"/>
  <c r="S251" i="15" a="1"/>
  <c r="O81" i="15" a="1"/>
  <c r="P222" i="15" a="1"/>
  <c r="T263" i="15" a="1"/>
  <c r="S204" i="15" a="1"/>
  <c r="V52" i="15" a="1"/>
  <c r="T274" i="15" a="1"/>
  <c r="C126" i="15" a="1"/>
  <c r="M407" i="15" a="1"/>
  <c r="R124" i="15" a="1"/>
  <c r="S402" i="15" a="1"/>
  <c r="S33" i="15" a="1"/>
  <c r="V385" i="15" a="1"/>
  <c r="P136" i="15" a="1"/>
  <c r="T56" i="15" a="1"/>
  <c r="T62" i="15" a="1"/>
  <c r="O375" i="15" a="1"/>
  <c r="S46" i="15" a="1"/>
  <c r="T26" i="15" a="1"/>
  <c r="P36" i="15" a="1"/>
  <c r="O224" i="15" a="1"/>
  <c r="P61" i="15" a="1"/>
  <c r="M84" i="15" a="1"/>
  <c r="V275" i="15" a="1"/>
  <c r="R59" i="15" a="1"/>
  <c r="T199" i="15" a="1"/>
  <c r="V178" i="15" a="1"/>
  <c r="O343" i="15" a="1"/>
  <c r="V293" i="15" a="1"/>
  <c r="P330" i="15" a="1"/>
  <c r="S273" i="15" a="1"/>
  <c r="P342" i="15" a="1"/>
  <c r="R126" i="15" a="1"/>
  <c r="T392" i="15" a="1"/>
  <c r="P182" i="15" a="1"/>
  <c r="S391" i="15" a="1"/>
  <c r="P223" i="15" a="1"/>
  <c r="R213" i="15" a="1"/>
  <c r="C216" i="15" a="1"/>
  <c r="C166" i="15" a="1"/>
  <c r="P175" i="15" a="1"/>
  <c r="C327" i="15" a="1"/>
  <c r="T65" i="15" a="1"/>
  <c r="S172" i="15" a="1"/>
  <c r="C213" i="15" a="1"/>
  <c r="V334" i="15" a="1"/>
  <c r="O94" i="15" a="1"/>
  <c r="C196" i="15" a="1"/>
  <c r="M137" i="15" a="1"/>
  <c r="T222" i="15" a="1"/>
  <c r="P37" i="15" a="1"/>
  <c r="O234" i="15" a="1"/>
  <c r="O229" i="15" a="1"/>
  <c r="O90" i="15" a="1"/>
  <c r="R45" i="15" a="1"/>
  <c r="T377" i="15" a="1"/>
  <c r="T35" i="15" a="1"/>
  <c r="O121" i="15" a="1"/>
  <c r="O254" i="15" a="1"/>
  <c r="V313" i="15" a="1"/>
  <c r="R177" i="15" a="1"/>
  <c r="M296" i="15" a="1"/>
  <c r="P256" i="15" a="1"/>
  <c r="T215" i="15" a="1"/>
  <c r="R75" i="15" a="1"/>
  <c r="C362" i="15" a="1"/>
  <c r="T33" i="15" a="1"/>
  <c r="S128" i="15" a="1"/>
  <c r="M257" i="15" a="1"/>
  <c r="V280" i="15" a="1"/>
  <c r="P305" i="15" a="1"/>
  <c r="P172" i="15" a="1"/>
  <c r="C324" i="15" a="1"/>
  <c r="P371" i="15" a="1"/>
  <c r="O127" i="15" a="1"/>
  <c r="P5" i="15" a="1"/>
  <c r="S274" i="15" a="1"/>
  <c r="V263" i="15" a="1"/>
  <c r="R197" i="15" a="1"/>
  <c r="S193" i="15" a="1"/>
  <c r="V372" i="15" a="1"/>
  <c r="O308" i="15" a="1"/>
  <c r="C313" i="15" a="1"/>
  <c r="T87" i="15" a="1"/>
  <c r="M215" i="15" a="1"/>
  <c r="R96" i="15" a="1"/>
  <c r="T66" i="15" a="1"/>
  <c r="C145" i="15" a="1"/>
  <c r="S180" i="15" a="1"/>
  <c r="O293" i="15" a="1"/>
  <c r="T76" i="15" a="1"/>
  <c r="O216" i="15" a="1"/>
  <c r="P323" i="15" a="1"/>
  <c r="S203" i="15" a="1"/>
  <c r="T17" i="15" a="1"/>
  <c r="S269" i="15" a="1"/>
  <c r="O369" i="15" a="1"/>
  <c r="C305" i="15" a="1"/>
  <c r="V206" i="15" a="1"/>
  <c r="M262" i="15" a="1"/>
  <c r="P85" i="15" a="1"/>
  <c r="C42" i="15" a="1"/>
  <c r="T36" i="15" a="1"/>
  <c r="O178" i="15" a="1"/>
  <c r="T382" i="15" a="1"/>
  <c r="S298" i="15" a="1"/>
  <c r="T38" i="15" a="1"/>
  <c r="R347" i="15" a="1"/>
  <c r="C69" i="15" a="1"/>
  <c r="S53" i="15" a="1"/>
  <c r="V151" i="15" a="1"/>
  <c r="P133" i="15" a="1"/>
  <c r="M360" i="15" a="1"/>
  <c r="M308" i="15" a="1"/>
  <c r="M366" i="15" a="1"/>
  <c r="C293" i="15" a="1"/>
  <c r="O41" i="15" a="1"/>
  <c r="O214" i="15" a="1"/>
  <c r="R390" i="15" a="1"/>
  <c r="O85" i="15" a="1"/>
  <c r="M110" i="15" a="1"/>
  <c r="O67" i="15" a="1"/>
  <c r="T288" i="15" a="1"/>
  <c r="M250" i="15" a="1"/>
  <c r="M365" i="15" a="1"/>
  <c r="P190" i="15" a="1"/>
  <c r="C132" i="15" a="1"/>
  <c r="P122" i="15" a="1"/>
  <c r="R188" i="15" a="1"/>
  <c r="T68" i="15" a="1"/>
  <c r="S134" i="15" a="1"/>
  <c r="T116" i="15" a="1"/>
  <c r="S35" i="15" a="1"/>
  <c r="O218" i="15" a="1"/>
  <c r="R308" i="15" a="1"/>
  <c r="R91" i="15" a="1"/>
  <c r="T332" i="15" a="1"/>
  <c r="T343" i="15" a="1"/>
  <c r="O4" i="15" a="1"/>
  <c r="R225" i="15" a="1"/>
  <c r="R405" i="15" a="1"/>
  <c r="O44" i="15" a="1"/>
  <c r="C165" i="15" a="1"/>
  <c r="T411" i="15" a="1"/>
  <c r="P291" i="15" a="1"/>
  <c r="V102" i="15" a="1"/>
  <c r="C393" i="15" a="1"/>
  <c r="M112" i="15" a="1"/>
  <c r="C125" i="15" a="1"/>
  <c r="T154" i="15" a="1"/>
  <c r="P337" i="15" a="1"/>
  <c r="R302" i="15" a="1"/>
  <c r="P240" i="15" a="1"/>
  <c r="T28" i="15" a="1"/>
  <c r="M12" i="15" a="1"/>
  <c r="C52" i="15" a="1"/>
  <c r="C90" i="15" a="1"/>
  <c r="M11" i="15" a="1"/>
  <c r="C266" i="15" a="1"/>
  <c r="T298" i="15" a="1"/>
  <c r="P252" i="15" a="1"/>
  <c r="S237" i="15" a="1"/>
  <c r="R5" i="15" a="1"/>
  <c r="P257" i="15" a="1"/>
  <c r="S253" i="15" a="1"/>
  <c r="O340" i="15" a="1"/>
  <c r="C244" i="15" a="1"/>
  <c r="S323" i="15" a="1"/>
  <c r="R44" i="15" a="1"/>
  <c r="R25" i="15" a="1"/>
  <c r="T239" i="15" a="1"/>
  <c r="V223" i="15" a="1"/>
  <c r="C171" i="15" a="1"/>
  <c r="M361" i="15" a="1"/>
  <c r="R323" i="15" a="1"/>
  <c r="S216" i="15" a="1"/>
  <c r="P69" i="15" a="1"/>
  <c r="P367" i="15" a="1"/>
  <c r="O382" i="15" a="1"/>
  <c r="C138" i="15" a="1"/>
  <c r="V216" i="15" a="1"/>
  <c r="T379" i="15" a="1"/>
  <c r="O76" i="15" a="1"/>
  <c r="V49" i="15" a="1"/>
  <c r="C63" i="15" a="1"/>
  <c r="T264" i="15" a="1"/>
  <c r="P11" i="15" a="1"/>
  <c r="V195" i="15" a="1"/>
  <c r="P228" i="15" a="1"/>
  <c r="O179" i="15" a="1"/>
  <c r="P315" i="15" a="1"/>
  <c r="S61" i="15" a="1"/>
  <c r="O219" i="15" a="1"/>
  <c r="O222" i="15" a="1"/>
  <c r="R104" i="15" a="1"/>
  <c r="C118" i="15" a="1"/>
  <c r="R58" i="15" a="1"/>
  <c r="M147" i="15" a="1"/>
  <c r="S333" i="15" a="1"/>
  <c r="M80" i="15" a="1"/>
  <c r="C367" i="15" a="1"/>
  <c r="V343" i="15" a="1"/>
  <c r="C221" i="15" a="1"/>
  <c r="P386" i="15" a="1"/>
  <c r="V329" i="15" a="1"/>
  <c r="T70" i="15" a="1"/>
  <c r="V371" i="15" a="1"/>
  <c r="M234" i="15" a="1"/>
  <c r="R157" i="15" a="1"/>
  <c r="V252" i="15" a="1"/>
  <c r="T50" i="15" a="1"/>
  <c r="V88" i="15" a="1"/>
  <c r="P410" i="15" a="1"/>
  <c r="M351" i="15" a="1"/>
  <c r="M79" i="15" a="1"/>
  <c r="V58" i="15" a="1"/>
  <c r="M319" i="15" a="1"/>
  <c r="R95" i="15" a="1"/>
  <c r="P75" i="15" a="1"/>
  <c r="O106" i="15" a="1"/>
  <c r="T259" i="15" a="1"/>
  <c r="S230" i="15" a="1"/>
  <c r="S197" i="15" a="1"/>
  <c r="V244" i="15" a="1"/>
  <c r="C412" i="15" a="1"/>
  <c r="M132" i="15" a="1"/>
  <c r="P63" i="15" a="1"/>
  <c r="T11" i="15" a="1"/>
  <c r="R57" i="15" a="1"/>
  <c r="P370" i="15" a="1"/>
  <c r="P314" i="15" a="1"/>
  <c r="S241" i="15" a="1"/>
  <c r="S370" i="15" a="1"/>
  <c r="M163" i="15" a="1"/>
  <c r="S326" i="15" a="1"/>
  <c r="T278" i="15" a="1"/>
  <c r="O99" i="15" a="1"/>
  <c r="O151" i="15" a="1"/>
  <c r="V203" i="15" a="1"/>
  <c r="S403" i="15" a="1"/>
  <c r="P279" i="15" a="1"/>
  <c r="S364" i="15" a="1"/>
  <c r="C272" i="15" a="1"/>
  <c r="S351" i="15" a="1"/>
  <c r="S107" i="15" a="1"/>
  <c r="P191" i="15" a="1"/>
  <c r="M71" i="15" a="1"/>
  <c r="P375" i="15" a="1"/>
  <c r="T135" i="15" a="1"/>
  <c r="C115" i="15" a="1"/>
  <c r="S6" i="15" a="1"/>
  <c r="T137" i="15" a="1"/>
  <c r="O411" i="15" a="1"/>
  <c r="P251" i="15" a="1"/>
  <c r="C297" i="15" a="1"/>
  <c r="O199" i="15" a="1"/>
  <c r="V72" i="15" a="1"/>
  <c r="C170" i="15" a="1"/>
  <c r="V289" i="15" a="1"/>
  <c r="M349" i="15" a="1"/>
  <c r="V294" i="15" a="1"/>
  <c r="C291" i="15" a="1"/>
  <c r="T342" i="15" a="1"/>
  <c r="T101" i="15" a="1"/>
  <c r="T89" i="15" a="1"/>
  <c r="S15" i="15" a="1"/>
  <c r="O112" i="15" a="1"/>
  <c r="O204" i="15" a="1"/>
  <c r="V121" i="15" a="1"/>
  <c r="S74" i="15" a="1"/>
  <c r="C8" i="15" a="1"/>
  <c r="R361" i="15" a="1"/>
  <c r="T138" i="15" a="1"/>
  <c r="O393" i="15" a="1"/>
  <c r="C80" i="15" a="1"/>
  <c r="R195" i="15" a="1"/>
  <c r="M164" i="15" a="1"/>
  <c r="S58" i="15" a="1"/>
  <c r="V379" i="15" a="1"/>
  <c r="C32" i="15" a="1"/>
  <c r="C224" i="15" a="1"/>
  <c r="V297" i="15" a="1"/>
  <c r="O238" i="15" a="1"/>
  <c r="R200" i="15" a="1"/>
  <c r="M188" i="15" a="1"/>
  <c r="R228" i="15" a="1"/>
  <c r="O149" i="15" a="1"/>
  <c r="C320" i="15" a="1"/>
  <c r="T81" i="15" a="1"/>
  <c r="V187" i="15" a="1"/>
  <c r="M182" i="15" a="1"/>
  <c r="S207" i="15" a="1"/>
  <c r="P340" i="15" a="1"/>
  <c r="O353" i="15" a="1"/>
  <c r="R204" i="15" a="1"/>
  <c r="T186" i="15" a="1"/>
  <c r="C157" i="15" a="1"/>
  <c r="R129" i="15" a="1"/>
  <c r="O138" i="15" a="1"/>
  <c r="O348" i="15" a="1"/>
  <c r="T327" i="15" a="1"/>
  <c r="P88" i="15" a="1"/>
  <c r="R267" i="15" a="1"/>
  <c r="T129" i="15" a="1"/>
  <c r="V324" i="15" a="1"/>
  <c r="O123" i="15" a="1"/>
  <c r="S98" i="15" a="1"/>
  <c r="P121" i="15" a="1"/>
  <c r="P162" i="15" a="1"/>
  <c r="S156" i="15" a="1"/>
  <c r="V180" i="15" a="1"/>
  <c r="O410" i="15" a="1"/>
  <c r="C241" i="15" a="1"/>
  <c r="V98" i="15" a="1"/>
  <c r="P44" i="15" a="1"/>
  <c r="T221" i="15" a="1"/>
  <c r="P89" i="15" a="1"/>
  <c r="S227" i="15" a="1"/>
  <c r="O35" i="15" a="1"/>
  <c r="T97" i="15" a="1"/>
  <c r="V71" i="15" a="1"/>
  <c r="T238" i="15" a="1"/>
  <c r="P25" i="15" a="1"/>
  <c r="P141" i="15" a="1"/>
  <c r="T58" i="15" a="1"/>
  <c r="V338" i="15" a="1"/>
  <c r="O309" i="15" a="1"/>
  <c r="V328" i="15" a="1"/>
  <c r="P90" i="15" a="1"/>
  <c r="M235" i="15" a="1"/>
  <c r="M274" i="15" a="1"/>
  <c r="S97" i="15" a="1"/>
  <c r="T390" i="15" a="1"/>
  <c r="C395" i="15" a="1"/>
  <c r="V18" i="15" a="1"/>
  <c r="R112" i="15" a="1"/>
  <c r="V99" i="15" a="1"/>
  <c r="P327" i="15" a="1"/>
  <c r="R155" i="15" a="1"/>
  <c r="O89" i="15" a="1"/>
  <c r="C74" i="15" a="1"/>
  <c r="C19" i="15" a="1"/>
  <c r="V310" i="15" a="1"/>
  <c r="V358" i="15" a="1"/>
  <c r="C65" i="15" a="1"/>
  <c r="T256" i="15" a="1"/>
  <c r="S40" i="15" a="1"/>
  <c r="M202" i="15" a="1"/>
  <c r="R148" i="15" a="1"/>
  <c r="T157" i="15" a="1"/>
  <c r="T354" i="15" a="1"/>
  <c r="V48" i="15" a="1"/>
  <c r="P388" i="15" a="1"/>
  <c r="M354" i="15" a="1"/>
  <c r="T364" i="15" a="1"/>
  <c r="R330" i="15" a="1"/>
  <c r="T115" i="15" a="1"/>
  <c r="O245" i="15" a="1"/>
  <c r="R217" i="15" a="1"/>
  <c r="C378" i="15" a="1"/>
  <c r="M248" i="15" a="1"/>
  <c r="S165" i="15" a="1"/>
  <c r="O153" i="15" a="1"/>
  <c r="T251" i="15" a="1"/>
  <c r="P113" i="15" a="1"/>
  <c r="M34" i="15" a="1"/>
  <c r="M316" i="15" a="1"/>
  <c r="T160" i="15" a="1"/>
  <c r="M368" i="15" a="1"/>
  <c r="M20" i="15" a="1"/>
  <c r="C177" i="15" a="1"/>
  <c r="O188" i="15" a="1"/>
  <c r="V107" i="15" a="1"/>
  <c r="C152" i="15" a="1"/>
  <c r="P255" i="15" a="1"/>
  <c r="T307" i="15" a="1"/>
  <c r="D24" i="8" a="1"/>
  <c r="C253" i="15" a="1"/>
  <c r="O62" i="15" a="1"/>
  <c r="P139" i="15" a="1"/>
  <c r="S383" i="15" a="1"/>
  <c r="S198" i="15" a="1"/>
  <c r="P129" i="15" a="1"/>
  <c r="T391" i="15" a="1"/>
  <c r="C160" i="15" a="1"/>
  <c r="M144" i="15" a="1"/>
  <c r="R318" i="15" a="1"/>
  <c r="T218" i="15" a="1"/>
  <c r="V262" i="15" a="1"/>
  <c r="S80" i="15" a="1"/>
  <c r="T313" i="15" a="1"/>
  <c r="C397" i="15" a="1"/>
  <c r="S55" i="15" a="1"/>
  <c r="R239" i="15" a="1"/>
  <c r="T92" i="15" a="1"/>
  <c r="P397" i="15" a="1"/>
  <c r="C318" i="15" a="1"/>
  <c r="M64" i="15" a="1"/>
  <c r="T78" i="15" a="1"/>
  <c r="T78" i="15" l="1"/>
  <c r="M64" i="15"/>
  <c r="C318" i="15"/>
  <c r="D318" i="15" s="1"/>
  <c r="P397" i="15"/>
  <c r="T92" i="15"/>
  <c r="R239" i="15"/>
  <c r="S55" i="15"/>
  <c r="C397" i="15"/>
  <c r="D397" i="15" s="1"/>
  <c r="T313" i="15"/>
  <c r="S80" i="15"/>
  <c r="V262" i="15"/>
  <c r="T218" i="15"/>
  <c r="R318" i="15"/>
  <c r="M144" i="15"/>
  <c r="C160" i="15"/>
  <c r="D160" i="15" s="1"/>
  <c r="T391" i="15"/>
  <c r="P129" i="15"/>
  <c r="S198" i="15"/>
  <c r="S383" i="15"/>
  <c r="P139" i="15"/>
  <c r="O62" i="15"/>
  <c r="C253" i="15"/>
  <c r="D253" i="15" s="1"/>
  <c r="D24" i="8"/>
  <c r="T307" i="15"/>
  <c r="P255" i="15"/>
  <c r="C152" i="15"/>
  <c r="D152" i="15" s="1"/>
  <c r="V107" i="15"/>
  <c r="O188" i="15"/>
  <c r="C177" i="15"/>
  <c r="D177" i="15" s="1"/>
  <c r="M20" i="15"/>
  <c r="M368" i="15"/>
  <c r="T160" i="15"/>
  <c r="M316" i="15"/>
  <c r="M34" i="15"/>
  <c r="P113" i="15"/>
  <c r="T251" i="15"/>
  <c r="O153" i="15"/>
  <c r="S165" i="15"/>
  <c r="M248" i="15"/>
  <c r="C378" i="15"/>
  <c r="D378" i="15" s="1"/>
  <c r="R217" i="15"/>
  <c r="O245" i="15"/>
  <c r="T115" i="15"/>
  <c r="R330" i="15"/>
  <c r="T364" i="15"/>
  <c r="M354" i="15"/>
  <c r="P388" i="15"/>
  <c r="V48" i="15"/>
  <c r="T354" i="15"/>
  <c r="T157" i="15"/>
  <c r="R148" i="15"/>
  <c r="M202" i="15"/>
  <c r="S40" i="15"/>
  <c r="T256" i="15"/>
  <c r="C65" i="15"/>
  <c r="D65" i="15" s="1"/>
  <c r="V358" i="15"/>
  <c r="V310" i="15"/>
  <c r="C19" i="15"/>
  <c r="D19" i="15" s="1"/>
  <c r="C74" i="15"/>
  <c r="D74" i="15" s="1"/>
  <c r="O89" i="15"/>
  <c r="R155" i="15"/>
  <c r="P327" i="15"/>
  <c r="V99" i="15"/>
  <c r="R112" i="15"/>
  <c r="V18" i="15"/>
  <c r="C395" i="15"/>
  <c r="D395" i="15" s="1"/>
  <c r="T390" i="15"/>
  <c r="S97" i="15"/>
  <c r="M274" i="15"/>
  <c r="M235" i="15"/>
  <c r="P90" i="15"/>
  <c r="V328" i="15"/>
  <c r="O309" i="15"/>
  <c r="V338" i="15"/>
  <c r="T58" i="15"/>
  <c r="P141" i="15"/>
  <c r="P25" i="15"/>
  <c r="T238" i="15"/>
  <c r="V71" i="15"/>
  <c r="T97" i="15"/>
  <c r="O35" i="15"/>
  <c r="S227" i="15"/>
  <c r="P89" i="15"/>
  <c r="T221" i="15"/>
  <c r="P44" i="15"/>
  <c r="V98" i="15"/>
  <c r="C241" i="15"/>
  <c r="D241" i="15" s="1"/>
  <c r="O410" i="15"/>
  <c r="V180" i="15"/>
  <c r="S156" i="15"/>
  <c r="P162" i="15"/>
  <c r="P121" i="15"/>
  <c r="S98" i="15"/>
  <c r="O123" i="15"/>
  <c r="V324" i="15"/>
  <c r="T129" i="15"/>
  <c r="R267" i="15"/>
  <c r="P88" i="15"/>
  <c r="T327" i="15"/>
  <c r="O348" i="15"/>
  <c r="O138" i="15"/>
  <c r="R129" i="15"/>
  <c r="C157" i="15"/>
  <c r="D157" i="15" s="1"/>
  <c r="T186" i="15"/>
  <c r="R204" i="15"/>
  <c r="O353" i="15"/>
  <c r="P340" i="15"/>
  <c r="S207" i="15"/>
  <c r="M182" i="15"/>
  <c r="V187" i="15"/>
  <c r="T81" i="15"/>
  <c r="C320" i="15"/>
  <c r="D320" i="15" s="1"/>
  <c r="O149" i="15"/>
  <c r="R228" i="15"/>
  <c r="M188" i="15"/>
  <c r="R200" i="15"/>
  <c r="O238" i="15"/>
  <c r="V297" i="15"/>
  <c r="C224" i="15"/>
  <c r="D224" i="15" s="1"/>
  <c r="C32" i="15"/>
  <c r="D32" i="15" s="1"/>
  <c r="V379" i="15"/>
  <c r="S58" i="15"/>
  <c r="M164" i="15"/>
  <c r="R195" i="15"/>
  <c r="C80" i="15"/>
  <c r="D80" i="15" s="1"/>
  <c r="O393" i="15"/>
  <c r="T138" i="15"/>
  <c r="R361" i="15"/>
  <c r="C8" i="15"/>
  <c r="D8" i="15" s="1"/>
  <c r="S74" i="15"/>
  <c r="V121" i="15"/>
  <c r="O204" i="15"/>
  <c r="O112" i="15"/>
  <c r="S15" i="15"/>
  <c r="T89" i="15"/>
  <c r="T101" i="15"/>
  <c r="T342" i="15"/>
  <c r="C291" i="15"/>
  <c r="D291" i="15" s="1"/>
  <c r="V294" i="15"/>
  <c r="M349" i="15"/>
  <c r="V289" i="15"/>
  <c r="C170" i="15"/>
  <c r="D170" i="15" s="1"/>
  <c r="V72" i="15"/>
  <c r="O199" i="15"/>
  <c r="C297" i="15"/>
  <c r="D297" i="15" s="1"/>
  <c r="P251" i="15"/>
  <c r="O411" i="15"/>
  <c r="T137" i="15"/>
  <c r="S6" i="15"/>
  <c r="C115" i="15"/>
  <c r="D115" i="15" s="1"/>
  <c r="T135" i="15"/>
  <c r="P375" i="15"/>
  <c r="M71" i="15"/>
  <c r="P191" i="15"/>
  <c r="S107" i="15"/>
  <c r="S351" i="15"/>
  <c r="C272" i="15"/>
  <c r="D272" i="15" s="1"/>
  <c r="S364" i="15"/>
  <c r="P279" i="15"/>
  <c r="S403" i="15"/>
  <c r="V203" i="15"/>
  <c r="O151" i="15"/>
  <c r="O99" i="15"/>
  <c r="T278" i="15"/>
  <c r="S326" i="15"/>
  <c r="M163" i="15"/>
  <c r="S370" i="15"/>
  <c r="S241" i="15"/>
  <c r="P314" i="15"/>
  <c r="P370" i="15"/>
  <c r="R57" i="15"/>
  <c r="T11" i="15"/>
  <c r="P63" i="15"/>
  <c r="M132" i="15"/>
  <c r="C412" i="15"/>
  <c r="D412" i="15" s="1"/>
  <c r="V244" i="15"/>
  <c r="S197" i="15"/>
  <c r="S230" i="15"/>
  <c r="T259" i="15"/>
  <c r="O106" i="15"/>
  <c r="P75" i="15"/>
  <c r="R95" i="15"/>
  <c r="M319" i="15"/>
  <c r="V58" i="15"/>
  <c r="M79" i="15"/>
  <c r="M351" i="15"/>
  <c r="P410" i="15"/>
  <c r="V88" i="15"/>
  <c r="T50" i="15"/>
  <c r="V252" i="15"/>
  <c r="R157" i="15"/>
  <c r="M234" i="15"/>
  <c r="V371" i="15"/>
  <c r="T70" i="15"/>
  <c r="V329" i="15"/>
  <c r="P386" i="15"/>
  <c r="C221" i="15"/>
  <c r="D221" i="15" s="1"/>
  <c r="V343" i="15"/>
  <c r="C367" i="15"/>
  <c r="D367" i="15" s="1"/>
  <c r="M80" i="15"/>
  <c r="S333" i="15"/>
  <c r="M147" i="15"/>
  <c r="R58" i="15"/>
  <c r="C118" i="15"/>
  <c r="D118" i="15" s="1"/>
  <c r="R104" i="15"/>
  <c r="O222" i="15"/>
  <c r="O219" i="15"/>
  <c r="S61" i="15"/>
  <c r="P315" i="15"/>
  <c r="O179" i="15"/>
  <c r="P228" i="15"/>
  <c r="V195" i="15"/>
  <c r="P11" i="15"/>
  <c r="T264" i="15"/>
  <c r="C63" i="15"/>
  <c r="D63" i="15" s="1"/>
  <c r="V49" i="15"/>
  <c r="O76" i="15"/>
  <c r="T379" i="15"/>
  <c r="V216" i="15"/>
  <c r="C138" i="15"/>
  <c r="D138" i="15" s="1"/>
  <c r="O382" i="15"/>
  <c r="P367" i="15"/>
  <c r="P69" i="15"/>
  <c r="S216" i="15"/>
  <c r="R323" i="15"/>
  <c r="M361" i="15"/>
  <c r="C171" i="15"/>
  <c r="D171" i="15" s="1"/>
  <c r="V223" i="15"/>
  <c r="T239" i="15"/>
  <c r="R25" i="15"/>
  <c r="R44" i="15"/>
  <c r="S323" i="15"/>
  <c r="C244" i="15"/>
  <c r="D244" i="15" s="1"/>
  <c r="O340" i="15"/>
  <c r="S253" i="15"/>
  <c r="P257" i="15"/>
  <c r="R5" i="15"/>
  <c r="S237" i="15"/>
  <c r="P252" i="15"/>
  <c r="T298" i="15"/>
  <c r="C266" i="15"/>
  <c r="D266" i="15" s="1"/>
  <c r="M11" i="15"/>
  <c r="C90" i="15"/>
  <c r="D90" i="15" s="1"/>
  <c r="C52" i="15"/>
  <c r="D52" i="15" s="1"/>
  <c r="M12" i="15"/>
  <c r="T28" i="15"/>
  <c r="P240" i="15"/>
  <c r="R302" i="15"/>
  <c r="P337" i="15"/>
  <c r="T154" i="15"/>
  <c r="C125" i="15"/>
  <c r="D125" i="15" s="1"/>
  <c r="M112" i="15"/>
  <c r="C393" i="15"/>
  <c r="D393" i="15" s="1"/>
  <c r="V102" i="15"/>
  <c r="P291" i="15"/>
  <c r="T411" i="15"/>
  <c r="C165" i="15"/>
  <c r="D165" i="15" s="1"/>
  <c r="O44" i="15"/>
  <c r="R405" i="15"/>
  <c r="R225" i="15"/>
  <c r="O4" i="15"/>
  <c r="T343" i="15"/>
  <c r="T332" i="15"/>
  <c r="R91" i="15"/>
  <c r="R308" i="15"/>
  <c r="O218" i="15"/>
  <c r="S35" i="15"/>
  <c r="T116" i="15"/>
  <c r="S134" i="15"/>
  <c r="T68" i="15"/>
  <c r="R188" i="15"/>
  <c r="P122" i="15"/>
  <c r="C132" i="15"/>
  <c r="D132" i="15" s="1"/>
  <c r="P190" i="15"/>
  <c r="M365" i="15"/>
  <c r="M250" i="15"/>
  <c r="T288" i="15"/>
  <c r="O67" i="15"/>
  <c r="M110" i="15"/>
  <c r="O85" i="15"/>
  <c r="R390" i="15"/>
  <c r="O214" i="15"/>
  <c r="O41" i="15"/>
  <c r="C293" i="15"/>
  <c r="D293" i="15" s="1"/>
  <c r="M366" i="15"/>
  <c r="M308" i="15"/>
  <c r="M360" i="15"/>
  <c r="P133" i="15"/>
  <c r="V151" i="15"/>
  <c r="S53" i="15"/>
  <c r="C69" i="15"/>
  <c r="D69" i="15" s="1"/>
  <c r="R347" i="15"/>
  <c r="T38" i="15"/>
  <c r="S298" i="15"/>
  <c r="T382" i="15"/>
  <c r="O178" i="15"/>
  <c r="T36" i="15"/>
  <c r="C42" i="15"/>
  <c r="D42" i="15" s="1"/>
  <c r="P85" i="15"/>
  <c r="M262" i="15"/>
  <c r="V206" i="15"/>
  <c r="C305" i="15"/>
  <c r="D305" i="15" s="1"/>
  <c r="O369" i="15"/>
  <c r="S269" i="15"/>
  <c r="T17" i="15"/>
  <c r="S203" i="15"/>
  <c r="P323" i="15"/>
  <c r="O216" i="15"/>
  <c r="T76" i="15"/>
  <c r="O293" i="15"/>
  <c r="S180" i="15"/>
  <c r="C145" i="15"/>
  <c r="D145" i="15" s="1"/>
  <c r="T66" i="15"/>
  <c r="R96" i="15"/>
  <c r="M215" i="15"/>
  <c r="T87" i="15"/>
  <c r="C313" i="15"/>
  <c r="D313" i="15" s="1"/>
  <c r="O308" i="15"/>
  <c r="V372" i="15"/>
  <c r="S193" i="15"/>
  <c r="R197" i="15"/>
  <c r="V263" i="15"/>
  <c r="S274" i="15"/>
  <c r="P5" i="15"/>
  <c r="O127" i="15"/>
  <c r="P371" i="15"/>
  <c r="C324" i="15"/>
  <c r="D324" i="15" s="1"/>
  <c r="P172" i="15"/>
  <c r="P305" i="15"/>
  <c r="V280" i="15"/>
  <c r="M257" i="15"/>
  <c r="S128" i="15"/>
  <c r="T33" i="15"/>
  <c r="C362" i="15"/>
  <c r="D362" i="15" s="1"/>
  <c r="R75" i="15"/>
  <c r="T215" i="15"/>
  <c r="P256" i="15"/>
  <c r="M296" i="15"/>
  <c r="R177" i="15"/>
  <c r="V313" i="15"/>
  <c r="O254" i="15"/>
  <c r="O121" i="15"/>
  <c r="T35" i="15"/>
  <c r="T377" i="15"/>
  <c r="R45" i="15"/>
  <c r="O90" i="15"/>
  <c r="O229" i="15"/>
  <c r="O234" i="15"/>
  <c r="P37" i="15"/>
  <c r="T222" i="15"/>
  <c r="M137" i="15"/>
  <c r="C196" i="15"/>
  <c r="D196" i="15" s="1"/>
  <c r="O94" i="15"/>
  <c r="V334" i="15"/>
  <c r="C213" i="15"/>
  <c r="D213" i="15" s="1"/>
  <c r="S172" i="15"/>
  <c r="T65" i="15"/>
  <c r="C327" i="15"/>
  <c r="D327" i="15" s="1"/>
  <c r="P175" i="15"/>
  <c r="C166" i="15"/>
  <c r="D166" i="15" s="1"/>
  <c r="C216" i="15"/>
  <c r="D216" i="15" s="1"/>
  <c r="R213" i="15"/>
  <c r="P223" i="15"/>
  <c r="S391" i="15"/>
  <c r="P182" i="15"/>
  <c r="T392" i="15"/>
  <c r="R126" i="15"/>
  <c r="P342" i="15"/>
  <c r="S273" i="15"/>
  <c r="P330" i="15"/>
  <c r="V293" i="15"/>
  <c r="O343" i="15"/>
  <c r="V178" i="15"/>
  <c r="T199" i="15"/>
  <c r="R59" i="15"/>
  <c r="V275" i="15"/>
  <c r="M84" i="15"/>
  <c r="P61" i="15"/>
  <c r="O224" i="15"/>
  <c r="P36" i="15"/>
  <c r="T26" i="15"/>
  <c r="S46" i="15"/>
  <c r="O375" i="15"/>
  <c r="T62" i="15"/>
  <c r="T56" i="15"/>
  <c r="P136" i="15"/>
  <c r="V385" i="15"/>
  <c r="S33" i="15"/>
  <c r="S402" i="15"/>
  <c r="R124" i="15"/>
  <c r="M407" i="15"/>
  <c r="C126" i="15"/>
  <c r="D126" i="15" s="1"/>
  <c r="T274" i="15"/>
  <c r="V52" i="15"/>
  <c r="S204" i="15"/>
  <c r="T263" i="15"/>
  <c r="P222" i="15"/>
  <c r="O81" i="15"/>
  <c r="S251" i="15"/>
  <c r="S265" i="15"/>
  <c r="P237" i="15"/>
  <c r="T8" i="15"/>
  <c r="T394" i="15"/>
  <c r="V76" i="15"/>
  <c r="D27" i="8"/>
  <c r="S407" i="15"/>
  <c r="R169" i="15"/>
  <c r="V337" i="15"/>
  <c r="M242" i="15"/>
  <c r="C238" i="15"/>
  <c r="D238" i="15" s="1"/>
  <c r="R247" i="15"/>
  <c r="C97" i="15"/>
  <c r="D97" i="15" s="1"/>
  <c r="M19" i="15"/>
  <c r="S185" i="15"/>
  <c r="S190" i="15"/>
  <c r="C319" i="15"/>
  <c r="D319" i="15" s="1"/>
  <c r="T9" i="15"/>
  <c r="S135" i="15"/>
  <c r="S8" i="15"/>
  <c r="S228" i="15"/>
  <c r="P41" i="15"/>
  <c r="R370" i="15"/>
  <c r="R61" i="15"/>
  <c r="T267" i="15"/>
  <c r="S45" i="15"/>
  <c r="O43" i="15"/>
  <c r="M93" i="15"/>
  <c r="O290" i="15"/>
  <c r="M171" i="15"/>
  <c r="R340" i="15"/>
  <c r="C206" i="15"/>
  <c r="D206" i="15" s="1"/>
  <c r="C79" i="15"/>
  <c r="D79" i="15" s="1"/>
  <c r="O163" i="15"/>
  <c r="C9" i="15"/>
  <c r="D9" i="15" s="1"/>
  <c r="R101" i="15"/>
  <c r="C100" i="15"/>
  <c r="D100" i="15" s="1"/>
  <c r="M28" i="15"/>
  <c r="T60" i="15"/>
  <c r="T253" i="15"/>
  <c r="V316" i="15"/>
  <c r="M331" i="15"/>
  <c r="S211" i="15"/>
  <c r="M187" i="15"/>
  <c r="T21" i="15"/>
  <c r="T158" i="15"/>
  <c r="R292" i="15"/>
  <c r="P231" i="15"/>
  <c r="S232" i="15"/>
  <c r="R209" i="15"/>
  <c r="C14" i="15"/>
  <c r="D14" i="15" s="1"/>
  <c r="P226" i="15"/>
  <c r="R363" i="15"/>
  <c r="R285" i="15"/>
  <c r="T367" i="15"/>
  <c r="S267" i="15"/>
  <c r="V17" i="15"/>
  <c r="V179" i="15"/>
  <c r="M214" i="15"/>
  <c r="P282" i="15"/>
  <c r="O66" i="15"/>
  <c r="C29" i="15"/>
  <c r="D29" i="15" s="1"/>
  <c r="P160" i="15"/>
  <c r="C390" i="15"/>
  <c r="D390" i="15" s="1"/>
  <c r="S242" i="15"/>
  <c r="P318" i="15"/>
  <c r="R4" i="15"/>
  <c r="P127" i="15"/>
  <c r="O71" i="15"/>
  <c r="P212" i="15"/>
  <c r="O241" i="15"/>
  <c r="M363" i="15"/>
  <c r="R67" i="15"/>
  <c r="R316" i="15"/>
  <c r="R21" i="15"/>
  <c r="P331" i="15"/>
  <c r="S410" i="15"/>
  <c r="V25" i="15"/>
  <c r="M48" i="15"/>
  <c r="C99" i="15"/>
  <c r="D99" i="15" s="1"/>
  <c r="O223" i="15"/>
  <c r="T133" i="15"/>
  <c r="O118" i="15"/>
  <c r="C258" i="15"/>
  <c r="D258" i="15" s="1"/>
  <c r="O200" i="15"/>
  <c r="O285" i="15"/>
  <c r="M377" i="15"/>
  <c r="M336" i="15"/>
  <c r="M21" i="15"/>
  <c r="M53" i="15"/>
  <c r="P154" i="15"/>
  <c r="O117" i="15"/>
  <c r="S106" i="15"/>
  <c r="V373" i="15"/>
  <c r="D19" i="8"/>
  <c r="T396" i="15"/>
  <c r="M181" i="15"/>
  <c r="P343" i="15"/>
  <c r="C116" i="15"/>
  <c r="D116" i="15" s="1"/>
  <c r="S208" i="15"/>
  <c r="R300" i="15"/>
  <c r="S34" i="15"/>
  <c r="O158" i="15"/>
  <c r="M294" i="15"/>
  <c r="O320" i="15"/>
  <c r="P274" i="15"/>
  <c r="P216" i="15"/>
  <c r="S131" i="15"/>
  <c r="M108" i="15"/>
  <c r="M285" i="15"/>
  <c r="S220" i="15"/>
  <c r="O72" i="15"/>
  <c r="O5" i="15"/>
  <c r="T242" i="15"/>
  <c r="R336" i="15"/>
  <c r="P308" i="15"/>
  <c r="V92" i="15"/>
  <c r="M267" i="15"/>
  <c r="M170" i="15"/>
  <c r="V221" i="15"/>
  <c r="S52" i="15"/>
  <c r="V336" i="15"/>
  <c r="P360" i="15"/>
  <c r="M280" i="15"/>
  <c r="R167" i="15"/>
  <c r="P387" i="15"/>
  <c r="S71" i="15"/>
  <c r="S171" i="15"/>
  <c r="V159" i="15"/>
  <c r="P76" i="15"/>
  <c r="P376" i="15"/>
  <c r="V377" i="15"/>
  <c r="O404" i="15"/>
  <c r="O412" i="15"/>
  <c r="T84" i="15"/>
  <c r="M382" i="15"/>
  <c r="V251" i="15"/>
  <c r="M373" i="15"/>
  <c r="R144" i="15"/>
  <c r="M190" i="15"/>
  <c r="O221" i="15"/>
  <c r="C131" i="15"/>
  <c r="D131" i="15" s="1"/>
  <c r="R206" i="15"/>
  <c r="V311" i="15"/>
  <c r="R170" i="15"/>
  <c r="O352" i="15"/>
  <c r="S39" i="15"/>
  <c r="T45" i="15"/>
  <c r="C301" i="15"/>
  <c r="D301" i="15" s="1"/>
  <c r="P403" i="15"/>
  <c r="V127" i="15"/>
  <c r="S300" i="15"/>
  <c r="V218" i="15"/>
  <c r="T269" i="15"/>
  <c r="V168" i="15"/>
  <c r="R88" i="15"/>
  <c r="M346" i="15"/>
  <c r="M90" i="15"/>
  <c r="V105" i="15"/>
  <c r="M291" i="15"/>
  <c r="M256" i="15"/>
  <c r="T225" i="15"/>
  <c r="C83" i="15"/>
  <c r="D83" i="15" s="1"/>
  <c r="V383" i="15"/>
  <c r="M168" i="15"/>
  <c r="M302" i="15"/>
  <c r="R132" i="15"/>
  <c r="R33" i="15"/>
  <c r="T372" i="15"/>
  <c r="R68" i="15"/>
  <c r="C256" i="15"/>
  <c r="D256" i="15" s="1"/>
  <c r="O146" i="15"/>
  <c r="V202" i="15"/>
  <c r="O240" i="15"/>
  <c r="M381" i="15"/>
  <c r="O266" i="15"/>
  <c r="O267" i="15"/>
  <c r="O21" i="15"/>
  <c r="V21" i="15"/>
  <c r="O239" i="15"/>
  <c r="P336" i="15"/>
  <c r="V366" i="15"/>
  <c r="M322" i="15"/>
  <c r="T308" i="15"/>
  <c r="T204" i="15"/>
  <c r="T229" i="15"/>
  <c r="V64" i="15"/>
  <c r="P299" i="15"/>
  <c r="R230" i="15"/>
  <c r="C186" i="15"/>
  <c r="D186" i="15" s="1"/>
  <c r="P280" i="15"/>
  <c r="C396" i="15"/>
  <c r="D396" i="15" s="1"/>
  <c r="C298" i="15"/>
  <c r="D298" i="15" s="1"/>
  <c r="V97" i="15"/>
  <c r="O312" i="15"/>
  <c r="C134" i="15"/>
  <c r="D134" i="15" s="1"/>
  <c r="R146" i="15"/>
  <c r="V257" i="15"/>
  <c r="M104" i="15"/>
  <c r="S219" i="15"/>
  <c r="S252" i="15"/>
  <c r="P72" i="15"/>
  <c r="C70" i="15"/>
  <c r="D70" i="15" s="1"/>
  <c r="T270" i="15"/>
  <c r="O257" i="15"/>
  <c r="C406" i="15"/>
  <c r="D406" i="15" s="1"/>
  <c r="O346" i="15"/>
  <c r="O184" i="15"/>
  <c r="C167" i="15"/>
  <c r="D167" i="15" s="1"/>
  <c r="S59" i="15"/>
  <c r="V208" i="15"/>
  <c r="V113" i="15"/>
  <c r="S307" i="15"/>
  <c r="V77" i="15"/>
  <c r="R214" i="15"/>
  <c r="P54" i="15"/>
  <c r="M148" i="15"/>
  <c r="O395" i="15"/>
  <c r="V20" i="15"/>
  <c r="M344" i="15"/>
  <c r="O263" i="15"/>
  <c r="C60" i="15"/>
  <c r="D60" i="15" s="1"/>
  <c r="R6" i="15"/>
  <c r="C363" i="15"/>
  <c r="D363" i="15" s="1"/>
  <c r="C280" i="15"/>
  <c r="D280" i="15" s="1"/>
  <c r="C113" i="15"/>
  <c r="D113" i="15" s="1"/>
  <c r="V141" i="15"/>
  <c r="V82" i="15"/>
  <c r="P104" i="15"/>
  <c r="C372" i="15"/>
  <c r="D372" i="15" s="1"/>
  <c r="S354" i="15"/>
  <c r="O261" i="15"/>
  <c r="C340" i="15"/>
  <c r="D340" i="15" s="1"/>
  <c r="S90" i="15"/>
  <c r="C176" i="15"/>
  <c r="D176" i="15" s="1"/>
  <c r="C178" i="15"/>
  <c r="D178" i="15" s="1"/>
  <c r="P177" i="15"/>
  <c r="R315" i="15"/>
  <c r="P15" i="15"/>
  <c r="C308" i="15"/>
  <c r="D308" i="15" s="1"/>
  <c r="R92" i="15"/>
  <c r="T317" i="15"/>
  <c r="V368" i="15"/>
  <c r="C71" i="15"/>
  <c r="D71" i="15" s="1"/>
  <c r="V319" i="15"/>
  <c r="C106" i="15"/>
  <c r="D106" i="15" s="1"/>
  <c r="V83" i="15"/>
  <c r="V285" i="15"/>
  <c r="M384" i="15"/>
  <c r="C326" i="15"/>
  <c r="D326" i="15" s="1"/>
  <c r="M295" i="15"/>
  <c r="P194" i="15"/>
  <c r="S382" i="15"/>
  <c r="C294" i="15"/>
  <c r="D294" i="15" s="1"/>
  <c r="R218" i="15"/>
  <c r="O243" i="15"/>
  <c r="P258" i="15"/>
  <c r="S132" i="15"/>
  <c r="R312" i="15"/>
  <c r="V353" i="15"/>
  <c r="C285" i="15"/>
  <c r="D285" i="15" s="1"/>
  <c r="M228" i="15"/>
  <c r="V364" i="15"/>
  <c r="R63" i="15"/>
  <c r="R22" i="15"/>
  <c r="V241" i="15"/>
  <c r="T311" i="15"/>
  <c r="O101" i="15"/>
  <c r="R366" i="15"/>
  <c r="M129" i="15"/>
  <c r="M54" i="15"/>
  <c r="S356" i="15"/>
  <c r="R393" i="15"/>
  <c r="P281" i="15"/>
  <c r="R333" i="15"/>
  <c r="S329" i="15"/>
  <c r="O391" i="15"/>
  <c r="T254" i="15"/>
  <c r="C94" i="15"/>
  <c r="D94" i="15" s="1"/>
  <c r="V321" i="15"/>
  <c r="P356" i="15"/>
  <c r="C360" i="15"/>
  <c r="D360" i="15" s="1"/>
  <c r="S16" i="15"/>
  <c r="O169" i="15"/>
  <c r="R356" i="15"/>
  <c r="T55" i="15"/>
  <c r="S194" i="15"/>
  <c r="C377" i="15"/>
  <c r="D377" i="15" s="1"/>
  <c r="S331" i="15"/>
  <c r="S282" i="15"/>
  <c r="C212" i="15"/>
  <c r="D212" i="15" s="1"/>
  <c r="M4" i="15"/>
  <c r="R382" i="15"/>
  <c r="V284" i="15"/>
  <c r="M286" i="15"/>
  <c r="S163" i="15"/>
  <c r="M236" i="15"/>
  <c r="V312" i="15"/>
  <c r="P270" i="15"/>
  <c r="P125" i="15"/>
  <c r="R380" i="15"/>
  <c r="T180" i="15"/>
  <c r="O114" i="15"/>
  <c r="M36" i="15"/>
  <c r="O383" i="15"/>
  <c r="T23" i="15"/>
  <c r="M410" i="15"/>
  <c r="O310" i="15"/>
  <c r="T276" i="15"/>
  <c r="S201" i="15"/>
  <c r="P58" i="15"/>
  <c r="R400" i="15"/>
  <c r="R23" i="15"/>
  <c r="O120" i="15"/>
  <c r="M272" i="15"/>
  <c r="V67" i="15"/>
  <c r="S392" i="15"/>
  <c r="M121" i="15"/>
  <c r="O129" i="15"/>
  <c r="O15" i="15"/>
  <c r="P143" i="15"/>
  <c r="V335" i="15"/>
  <c r="P404" i="15"/>
  <c r="P21" i="15"/>
  <c r="M300" i="15"/>
  <c r="C156" i="15"/>
  <c r="D156" i="15" s="1"/>
  <c r="V118" i="15"/>
  <c r="O338" i="15"/>
  <c r="P10" i="15"/>
  <c r="C310" i="15"/>
  <c r="D310" i="15" s="1"/>
  <c r="S129" i="15"/>
  <c r="V309" i="15"/>
  <c r="C237" i="15"/>
  <c r="D237" i="15" s="1"/>
  <c r="C411" i="15"/>
  <c r="D411" i="15" s="1"/>
  <c r="V318" i="15"/>
  <c r="T5" i="15"/>
  <c r="R99" i="15"/>
  <c r="M32" i="15"/>
  <c r="P358" i="15"/>
  <c r="S359" i="15"/>
  <c r="P401" i="15"/>
  <c r="M29" i="15"/>
  <c r="P95" i="15"/>
  <c r="S350" i="15"/>
  <c r="P263" i="15"/>
  <c r="V249" i="15"/>
  <c r="S164" i="15"/>
  <c r="C139" i="15"/>
  <c r="D139" i="15" s="1"/>
  <c r="T310" i="15"/>
  <c r="C315" i="15"/>
  <c r="D315" i="15" s="1"/>
  <c r="R62" i="15"/>
  <c r="S361" i="15"/>
  <c r="R103" i="15"/>
  <c r="T203" i="15"/>
  <c r="V119" i="15"/>
  <c r="V409" i="15"/>
  <c r="S243" i="15"/>
  <c r="R163" i="15"/>
  <c r="R150" i="15"/>
  <c r="R120" i="15"/>
  <c r="M352" i="15"/>
  <c r="V65" i="15"/>
  <c r="M139" i="15"/>
  <c r="P379" i="15"/>
  <c r="M207" i="15"/>
  <c r="M197" i="15"/>
  <c r="M362" i="15"/>
  <c r="O236" i="15"/>
  <c r="M166" i="15"/>
  <c r="T25" i="15"/>
  <c r="O168" i="15"/>
  <c r="V96" i="15"/>
  <c r="M200" i="15"/>
  <c r="M270" i="15"/>
  <c r="O190" i="15"/>
  <c r="V33" i="15"/>
  <c r="R69" i="15"/>
  <c r="O327" i="15"/>
  <c r="P221" i="15"/>
  <c r="P227" i="15"/>
  <c r="P12" i="15"/>
  <c r="S65" i="15"/>
  <c r="S151" i="15"/>
  <c r="R305" i="15"/>
  <c r="M275" i="15"/>
  <c r="T306" i="15"/>
  <c r="T54" i="15"/>
  <c r="S395" i="15"/>
  <c r="S355" i="15"/>
  <c r="M323" i="15"/>
  <c r="T159" i="15"/>
  <c r="S20" i="15"/>
  <c r="R406" i="15"/>
  <c r="M189" i="15"/>
  <c r="T24" i="15"/>
  <c r="V139" i="15"/>
  <c r="C262" i="15"/>
  <c r="D262" i="15" s="1"/>
  <c r="V322" i="15"/>
  <c r="M409" i="15"/>
  <c r="M23" i="15"/>
  <c r="O324" i="15"/>
  <c r="P408" i="15"/>
  <c r="C404" i="15"/>
  <c r="D404" i="15" s="1"/>
  <c r="M50" i="15"/>
  <c r="O24" i="15"/>
  <c r="P92" i="15"/>
  <c r="R14" i="15"/>
  <c r="R345" i="15"/>
  <c r="S231" i="15"/>
  <c r="P79" i="15"/>
  <c r="S158" i="15"/>
  <c r="M44" i="15"/>
  <c r="T107" i="15"/>
  <c r="M134" i="15"/>
  <c r="V15" i="15"/>
  <c r="T362" i="15"/>
  <c r="R37" i="15"/>
  <c r="M378" i="15"/>
  <c r="T279" i="15"/>
  <c r="V120" i="15"/>
  <c r="T293" i="15"/>
  <c r="O108" i="15"/>
  <c r="M111" i="15"/>
  <c r="M269" i="15"/>
  <c r="T184" i="15"/>
  <c r="T375" i="15"/>
  <c r="R397" i="15"/>
  <c r="M246" i="15"/>
  <c r="S397" i="15"/>
  <c r="T13" i="15"/>
  <c r="S72" i="15"/>
  <c r="S373" i="15"/>
  <c r="T227" i="15"/>
  <c r="V340" i="15"/>
  <c r="M99" i="15"/>
  <c r="O215" i="15"/>
  <c r="R175" i="15"/>
  <c r="M30" i="15"/>
  <c r="T393" i="15"/>
  <c r="S314" i="15"/>
  <c r="V3" i="15"/>
  <c r="V35" i="15"/>
  <c r="P70" i="15"/>
  <c r="C45" i="15"/>
  <c r="D45" i="15" s="1"/>
  <c r="T216" i="15"/>
  <c r="S13" i="15"/>
  <c r="O182" i="15"/>
  <c r="O381" i="15"/>
  <c r="S30" i="15"/>
  <c r="T226" i="15"/>
  <c r="C24" i="15"/>
  <c r="D24" i="15" s="1"/>
  <c r="R295" i="15"/>
  <c r="T294" i="15"/>
  <c r="P119" i="15"/>
  <c r="R358" i="15"/>
  <c r="R24" i="15"/>
  <c r="S340" i="15"/>
  <c r="T240" i="15"/>
  <c r="O377" i="15"/>
  <c r="P400" i="15"/>
  <c r="T164" i="15"/>
  <c r="V101" i="15"/>
  <c r="C227" i="15"/>
  <c r="D227" i="15" s="1"/>
  <c r="S289" i="15"/>
  <c r="V333" i="15"/>
  <c r="O206" i="15"/>
  <c r="T15" i="15"/>
  <c r="P333" i="15"/>
  <c r="V384" i="15"/>
  <c r="M136" i="15"/>
  <c r="S379" i="15"/>
  <c r="M356" i="15"/>
  <c r="V320" i="15"/>
  <c r="M315" i="15"/>
  <c r="T191" i="15"/>
  <c r="P205" i="15"/>
  <c r="T195" i="15"/>
  <c r="R301" i="15"/>
  <c r="C150" i="15"/>
  <c r="D150" i="15" s="1"/>
  <c r="S297" i="15"/>
  <c r="M283" i="15"/>
  <c r="S73" i="15"/>
  <c r="P224" i="15"/>
  <c r="V296" i="15"/>
  <c r="V70" i="15"/>
  <c r="T351" i="15"/>
  <c r="M77" i="15"/>
  <c r="P59" i="15"/>
  <c r="T49" i="15"/>
  <c r="S67" i="15"/>
  <c r="S4" i="15"/>
  <c r="M309" i="15"/>
  <c r="R404" i="15"/>
  <c r="T91" i="15"/>
  <c r="V80" i="15"/>
  <c r="O288" i="15"/>
  <c r="M59" i="15"/>
  <c r="V170" i="15"/>
  <c r="O100" i="15"/>
  <c r="M251" i="15"/>
  <c r="V36" i="15"/>
  <c r="C200" i="15"/>
  <c r="D200" i="15" s="1"/>
  <c r="M392" i="15"/>
  <c r="V235" i="15"/>
  <c r="M241" i="15"/>
  <c r="O264" i="15"/>
  <c r="P198" i="15"/>
  <c r="C338" i="15"/>
  <c r="D338" i="15" s="1"/>
  <c r="M386" i="15"/>
  <c r="S327" i="15"/>
  <c r="M113" i="15"/>
  <c r="M347" i="15"/>
  <c r="R232" i="15"/>
  <c r="V114" i="15"/>
  <c r="M61" i="15"/>
  <c r="T272" i="15"/>
  <c r="O295" i="15"/>
  <c r="T283" i="15"/>
  <c r="R269" i="15"/>
  <c r="O111" i="15"/>
  <c r="S101" i="15"/>
  <c r="R49" i="15"/>
  <c r="M10" i="15"/>
  <c r="V50" i="15"/>
  <c r="M357" i="15"/>
  <c r="R32" i="15"/>
  <c r="T299" i="15"/>
  <c r="C348" i="15"/>
  <c r="D348" i="15" s="1"/>
  <c r="S21" i="15"/>
  <c r="M312" i="15"/>
  <c r="T104" i="15"/>
  <c r="S145" i="15"/>
  <c r="S99" i="15"/>
  <c r="T328" i="15"/>
  <c r="P93" i="15"/>
  <c r="O156" i="15"/>
  <c r="O220" i="15"/>
  <c r="S368" i="15"/>
  <c r="P202" i="15"/>
  <c r="S229" i="15"/>
  <c r="O259" i="15"/>
  <c r="R93" i="15"/>
  <c r="S362" i="15"/>
  <c r="R179" i="15"/>
  <c r="V175" i="15"/>
  <c r="O78" i="15"/>
  <c r="T245" i="15"/>
  <c r="C110" i="15"/>
  <c r="D110" i="15" s="1"/>
  <c r="C323" i="15"/>
  <c r="D323" i="15" s="1"/>
  <c r="S223" i="15"/>
  <c r="S287" i="15"/>
  <c r="D21" i="8"/>
  <c r="T19" i="15"/>
  <c r="T90" i="15"/>
  <c r="O387" i="15"/>
  <c r="S233" i="15"/>
  <c r="V286" i="15"/>
  <c r="M192" i="15"/>
  <c r="M398" i="15"/>
  <c r="V387" i="15"/>
  <c r="P62" i="15"/>
  <c r="C37" i="15"/>
  <c r="D37" i="15" s="1"/>
  <c r="C321" i="15"/>
  <c r="D321" i="15" s="1"/>
  <c r="T241" i="15"/>
  <c r="P382" i="15"/>
  <c r="O350" i="15"/>
  <c r="M341" i="15"/>
  <c r="V361" i="15"/>
  <c r="R365" i="15"/>
  <c r="C295" i="15"/>
  <c r="D295" i="15" s="1"/>
  <c r="V300" i="15"/>
  <c r="C180" i="15"/>
  <c r="D180" i="15" s="1"/>
  <c r="V363" i="15"/>
  <c r="S27" i="15"/>
  <c r="P278" i="15"/>
  <c r="V406" i="15"/>
  <c r="S286" i="15"/>
  <c r="S182" i="15"/>
  <c r="S83" i="15"/>
  <c r="C144" i="15"/>
  <c r="D144" i="15" s="1"/>
  <c r="C123" i="15"/>
  <c r="D123" i="15" s="1"/>
  <c r="C86" i="15"/>
  <c r="D86" i="15" s="1"/>
  <c r="T156" i="15"/>
  <c r="S332" i="15"/>
  <c r="O115" i="15"/>
  <c r="R235" i="15"/>
  <c r="R31" i="15"/>
  <c r="V62" i="15"/>
  <c r="S79" i="15"/>
  <c r="R216" i="15"/>
  <c r="M167" i="15"/>
  <c r="S412" i="15"/>
  <c r="O279" i="15"/>
  <c r="D23" i="8"/>
  <c r="O297" i="15"/>
  <c r="O135" i="15"/>
  <c r="S56" i="15"/>
  <c r="S406" i="15"/>
  <c r="M115" i="15"/>
  <c r="S17" i="15"/>
  <c r="R244" i="15"/>
  <c r="P168" i="15"/>
  <c r="C50" i="15"/>
  <c r="D50" i="15" s="1"/>
  <c r="R289" i="15"/>
  <c r="V103" i="15"/>
  <c r="O131" i="15"/>
  <c r="P242" i="15"/>
  <c r="O351" i="15"/>
  <c r="V376" i="15"/>
  <c r="V378" i="15"/>
  <c r="V346" i="15"/>
  <c r="O226" i="15"/>
  <c r="P103" i="15"/>
  <c r="O97" i="15"/>
  <c r="S347" i="15"/>
  <c r="S367" i="15"/>
  <c r="V351" i="15"/>
  <c r="V402" i="15"/>
  <c r="C307" i="15"/>
  <c r="D307" i="15" s="1"/>
  <c r="M254" i="15"/>
  <c r="O339" i="15"/>
  <c r="M238" i="15"/>
  <c r="M218" i="15"/>
  <c r="C401" i="15"/>
  <c r="D401" i="15" s="1"/>
  <c r="S315" i="15"/>
  <c r="R131" i="15"/>
  <c r="S104" i="15"/>
  <c r="O394" i="15"/>
  <c r="R236" i="15"/>
  <c r="R266" i="15"/>
  <c r="R83" i="15"/>
  <c r="C189" i="15"/>
  <c r="D189" i="15" s="1"/>
  <c r="C279" i="15"/>
  <c r="D279" i="15" s="1"/>
  <c r="T384" i="15"/>
  <c r="P409" i="15"/>
  <c r="R89" i="15"/>
  <c r="T132" i="15"/>
  <c r="C142" i="15"/>
  <c r="D142" i="15" s="1"/>
  <c r="O11" i="15"/>
  <c r="C352" i="15"/>
  <c r="D352" i="15" s="1"/>
  <c r="R344" i="15"/>
  <c r="P347" i="15"/>
  <c r="V219" i="15"/>
  <c r="P179" i="15"/>
  <c r="M109" i="15"/>
  <c r="S305" i="15"/>
  <c r="O16" i="15"/>
  <c r="V247" i="15"/>
  <c r="R396" i="15"/>
  <c r="R277" i="15"/>
  <c r="V29" i="15"/>
  <c r="O161" i="15"/>
  <c r="R86" i="15"/>
  <c r="O126" i="15"/>
  <c r="C391" i="15"/>
  <c r="D391" i="15" s="1"/>
  <c r="T244" i="15"/>
  <c r="M126" i="15"/>
  <c r="V359" i="15"/>
  <c r="R77" i="15"/>
  <c r="T389" i="15"/>
  <c r="R401" i="15"/>
  <c r="O273" i="15"/>
  <c r="O242" i="15"/>
  <c r="S100" i="15"/>
  <c r="P374" i="15"/>
  <c r="R56" i="15"/>
  <c r="V132" i="15"/>
  <c r="T335" i="15"/>
  <c r="P26" i="15"/>
  <c r="T178" i="15"/>
  <c r="O63" i="15"/>
  <c r="S358" i="15"/>
  <c r="R271" i="15"/>
  <c r="S187" i="15"/>
  <c r="V374" i="15"/>
  <c r="P134" i="15"/>
  <c r="P320" i="15"/>
  <c r="M359" i="15"/>
  <c r="V74" i="15"/>
  <c r="S25" i="15"/>
  <c r="V412" i="15"/>
  <c r="S11" i="15"/>
  <c r="S117" i="15"/>
  <c r="T243" i="15"/>
  <c r="M62" i="15"/>
  <c r="P98" i="15"/>
  <c r="R359" i="15"/>
  <c r="V204" i="15"/>
  <c r="T309" i="15"/>
  <c r="M258" i="15"/>
  <c r="V23" i="15"/>
  <c r="S103" i="15"/>
  <c r="P245" i="15"/>
  <c r="O173" i="15"/>
  <c r="O233" i="15"/>
  <c r="M255" i="15"/>
  <c r="R220" i="15"/>
  <c r="C245" i="15"/>
  <c r="D245" i="15" s="1"/>
  <c r="M338" i="15"/>
  <c r="P147" i="15"/>
  <c r="O165" i="15"/>
  <c r="S299" i="15"/>
  <c r="M178" i="15"/>
  <c r="O282" i="15"/>
  <c r="S118" i="15"/>
  <c r="S205" i="15"/>
  <c r="M114" i="15"/>
  <c r="S398" i="15"/>
  <c r="T250" i="15"/>
  <c r="C13" i="15"/>
  <c r="D13" i="15" s="1"/>
  <c r="M374" i="15"/>
  <c r="S319" i="15"/>
  <c r="O211" i="15"/>
  <c r="T201" i="15"/>
  <c r="R337" i="15"/>
  <c r="S311" i="15"/>
  <c r="O335" i="15"/>
  <c r="M201" i="15"/>
  <c r="T10" i="15"/>
  <c r="C341" i="15"/>
  <c r="D341" i="15" s="1"/>
  <c r="P138" i="15"/>
  <c r="P35" i="15"/>
  <c r="R192" i="15"/>
  <c r="S31" i="15"/>
  <c r="P68" i="15"/>
  <c r="R274" i="15"/>
  <c r="P100" i="15"/>
  <c r="O217" i="15"/>
  <c r="V117" i="15"/>
  <c r="R298" i="15"/>
  <c r="T322" i="15"/>
  <c r="P78" i="15"/>
  <c r="V271" i="15"/>
  <c r="T64" i="15"/>
  <c r="S141" i="15"/>
  <c r="V258" i="15"/>
  <c r="V411" i="15"/>
  <c r="P393" i="15"/>
  <c r="O194" i="15"/>
  <c r="S112" i="15"/>
  <c r="O372" i="15"/>
  <c r="P83" i="15"/>
  <c r="O116" i="15"/>
  <c r="C44" i="15"/>
  <c r="D44" i="15" s="1"/>
  <c r="O155" i="15"/>
  <c r="T151" i="15"/>
  <c r="C197" i="15"/>
  <c r="D197" i="15" s="1"/>
  <c r="V167" i="15"/>
  <c r="C400" i="15"/>
  <c r="D400" i="15" s="1"/>
  <c r="M156" i="15"/>
  <c r="S153" i="15"/>
  <c r="O13" i="15"/>
  <c r="P180" i="15"/>
  <c r="S5" i="15"/>
  <c r="P203" i="15"/>
  <c r="C141" i="15"/>
  <c r="D141" i="15" s="1"/>
  <c r="P24" i="15"/>
  <c r="P377" i="15"/>
  <c r="T286" i="15"/>
  <c r="V260" i="15"/>
  <c r="T300" i="15"/>
  <c r="C240" i="15"/>
  <c r="D240" i="15" s="1"/>
  <c r="V398" i="15"/>
  <c r="S225" i="15"/>
  <c r="M271" i="15"/>
  <c r="P169" i="15"/>
  <c r="C220" i="15"/>
  <c r="D220" i="15" s="1"/>
  <c r="P50" i="15"/>
  <c r="C43" i="15"/>
  <c r="D43" i="15" s="1"/>
  <c r="V325" i="15"/>
  <c r="P349" i="15"/>
  <c r="M194" i="15"/>
  <c r="P47" i="15"/>
  <c r="V63" i="15"/>
  <c r="P14" i="15"/>
  <c r="R385" i="15"/>
  <c r="P248" i="15"/>
  <c r="V287" i="15"/>
  <c r="V165" i="15"/>
  <c r="O95" i="15"/>
  <c r="O7" i="15"/>
  <c r="T304" i="15"/>
  <c r="V44" i="15"/>
  <c r="S209" i="15"/>
  <c r="R111" i="15"/>
  <c r="P200" i="15"/>
  <c r="S41" i="15"/>
  <c r="C387" i="15"/>
  <c r="D387" i="15" s="1"/>
  <c r="S388" i="15"/>
  <c r="T144" i="15"/>
  <c r="V222" i="15"/>
  <c r="M68" i="15"/>
  <c r="C312" i="15"/>
  <c r="D312" i="15" s="1"/>
  <c r="C325" i="15"/>
  <c r="D325" i="15" s="1"/>
  <c r="S266" i="15"/>
  <c r="V386" i="15"/>
  <c r="T141" i="15"/>
  <c r="O344" i="15"/>
  <c r="R263" i="15"/>
  <c r="T189" i="15"/>
  <c r="C112" i="15"/>
  <c r="D112" i="15" s="1"/>
  <c r="M15" i="15"/>
  <c r="T303" i="15"/>
  <c r="T339" i="15"/>
  <c r="M227" i="15"/>
  <c r="V182" i="15"/>
  <c r="V281" i="15"/>
  <c r="M406" i="15"/>
  <c r="V90" i="15"/>
  <c r="S317" i="15"/>
  <c r="R250" i="15"/>
  <c r="R201" i="15"/>
  <c r="P244" i="15"/>
  <c r="R116" i="15"/>
  <c r="O294" i="15"/>
  <c r="T252" i="15"/>
  <c r="C168" i="15"/>
  <c r="D168" i="15" s="1"/>
  <c r="T345" i="15"/>
  <c r="P96" i="15"/>
  <c r="R151" i="15"/>
  <c r="S199" i="15"/>
  <c r="O329" i="15"/>
  <c r="R122" i="15"/>
  <c r="P268" i="15"/>
  <c r="M230" i="15"/>
  <c r="C67" i="15"/>
  <c r="D67" i="15" s="1"/>
  <c r="V190" i="15"/>
  <c r="O40" i="15"/>
  <c r="V227" i="15"/>
  <c r="P335" i="15"/>
  <c r="C119" i="15"/>
  <c r="D119" i="15" s="1"/>
  <c r="M157" i="15"/>
  <c r="M299" i="15"/>
  <c r="V19" i="15"/>
  <c r="S302" i="15"/>
  <c r="R353" i="15"/>
  <c r="T301" i="15"/>
  <c r="S88" i="15"/>
  <c r="R260" i="15"/>
  <c r="M49" i="15"/>
  <c r="V173" i="15"/>
  <c r="S303" i="15"/>
  <c r="O302" i="15"/>
  <c r="M60" i="15"/>
  <c r="S161" i="15"/>
  <c r="R106" i="15"/>
  <c r="V144" i="15"/>
  <c r="T217" i="15"/>
  <c r="V410" i="15"/>
  <c r="R208" i="15"/>
  <c r="M140" i="15"/>
  <c r="T123" i="15"/>
  <c r="V66" i="15"/>
  <c r="P273" i="15"/>
  <c r="R189" i="15"/>
  <c r="V367" i="15"/>
  <c r="T148" i="15"/>
  <c r="S348" i="15"/>
  <c r="T347" i="15"/>
  <c r="R304" i="15"/>
  <c r="V152" i="15"/>
  <c r="O299" i="15"/>
  <c r="V55" i="15"/>
  <c r="C154" i="15"/>
  <c r="D154" i="15" s="1"/>
  <c r="C317" i="15"/>
  <c r="D317" i="15" s="1"/>
  <c r="P267" i="15"/>
  <c r="O276" i="15"/>
  <c r="V22" i="15"/>
  <c r="O139" i="15"/>
  <c r="T136" i="15"/>
  <c r="O317" i="15"/>
  <c r="M174" i="15"/>
  <c r="T292" i="15"/>
  <c r="C257" i="15"/>
  <c r="D257" i="15" s="1"/>
  <c r="S196" i="15"/>
  <c r="P285" i="15"/>
  <c r="V108" i="15"/>
  <c r="C130" i="15"/>
  <c r="D130" i="15" s="1"/>
  <c r="C343" i="15"/>
  <c r="D343" i="15" s="1"/>
  <c r="R123" i="15"/>
  <c r="R279" i="15"/>
  <c r="R237" i="15"/>
  <c r="S316" i="15"/>
  <c r="T100" i="15"/>
  <c r="S191" i="15"/>
  <c r="M33" i="15"/>
  <c r="C30" i="15"/>
  <c r="D30" i="15" s="1"/>
  <c r="S245" i="15"/>
  <c r="P105" i="15"/>
  <c r="O246" i="15"/>
  <c r="O385" i="15"/>
  <c r="M198" i="15"/>
  <c r="M303" i="15"/>
  <c r="O289" i="15"/>
  <c r="O336" i="15"/>
  <c r="T47" i="15"/>
  <c r="P64" i="15"/>
  <c r="V403" i="15"/>
  <c r="M173" i="15"/>
  <c r="T344" i="15"/>
  <c r="R335" i="15"/>
  <c r="V201" i="15"/>
  <c r="P48" i="15"/>
  <c r="R264" i="15"/>
  <c r="V253" i="15"/>
  <c r="T190" i="15"/>
  <c r="C269" i="15"/>
  <c r="D269" i="15" s="1"/>
  <c r="P140" i="15"/>
  <c r="R105" i="15"/>
  <c r="C248" i="15"/>
  <c r="D248" i="15" s="1"/>
  <c r="C136" i="15"/>
  <c r="D136" i="15" s="1"/>
  <c r="C7" i="15"/>
  <c r="D7" i="15" s="1"/>
  <c r="O354" i="15"/>
  <c r="M239" i="15"/>
  <c r="O371" i="15"/>
  <c r="O86" i="15"/>
  <c r="S335" i="15"/>
  <c r="S49" i="15"/>
  <c r="T140" i="15"/>
  <c r="T80" i="15"/>
  <c r="P43" i="15"/>
  <c r="C185" i="15"/>
  <c r="D185" i="15" s="1"/>
  <c r="C10" i="15"/>
  <c r="D10" i="15" s="1"/>
  <c r="O373" i="15"/>
  <c r="P130" i="15"/>
  <c r="P185" i="15"/>
  <c r="S357" i="15"/>
  <c r="C255" i="15"/>
  <c r="D255" i="15" s="1"/>
  <c r="C102" i="15"/>
  <c r="D102" i="15" s="1"/>
  <c r="T260" i="15"/>
  <c r="R115" i="15"/>
  <c r="M75" i="15"/>
  <c r="R286" i="15"/>
  <c r="C18" i="15"/>
  <c r="D18" i="15" s="1"/>
  <c r="T338" i="15"/>
  <c r="P303" i="15"/>
  <c r="C121" i="15"/>
  <c r="D121" i="15" s="1"/>
  <c r="S234" i="15"/>
  <c r="S363" i="15"/>
  <c r="T409" i="15"/>
  <c r="P67" i="15"/>
  <c r="C103" i="15"/>
  <c r="D103" i="15" s="1"/>
  <c r="P381" i="15"/>
  <c r="P365" i="15"/>
  <c r="C174" i="15"/>
  <c r="D174" i="15" s="1"/>
  <c r="O47" i="15"/>
  <c r="P207" i="15"/>
  <c r="T287" i="15"/>
  <c r="S408" i="15"/>
  <c r="R331" i="15"/>
  <c r="S167" i="15"/>
  <c r="R193" i="15"/>
  <c r="S278" i="15"/>
  <c r="C73" i="15"/>
  <c r="D73" i="15" s="1"/>
  <c r="C260" i="15"/>
  <c r="D260" i="15" s="1"/>
  <c r="R186" i="15"/>
  <c r="M321" i="15"/>
  <c r="T266" i="15"/>
  <c r="M370" i="15"/>
  <c r="V28" i="15"/>
  <c r="P355" i="15"/>
  <c r="V299" i="15"/>
  <c r="C59" i="15"/>
  <c r="D59" i="15" s="1"/>
  <c r="C41" i="15"/>
  <c r="D41" i="15" s="1"/>
  <c r="T96" i="15"/>
  <c r="M249" i="15"/>
  <c r="R226" i="15"/>
  <c r="P286" i="15"/>
  <c r="T185" i="15"/>
  <c r="R411" i="15"/>
  <c r="T37" i="15"/>
  <c r="M337" i="15"/>
  <c r="O269" i="15"/>
  <c r="V226" i="15"/>
  <c r="C300" i="15"/>
  <c r="D300" i="15" s="1"/>
  <c r="P215" i="15"/>
  <c r="R252" i="15"/>
  <c r="M18" i="15"/>
  <c r="R223" i="15"/>
  <c r="S177" i="15"/>
  <c r="O314" i="15"/>
  <c r="O247" i="15"/>
  <c r="V266" i="15"/>
  <c r="S140" i="15"/>
  <c r="R156" i="15"/>
  <c r="O362" i="15"/>
  <c r="M211" i="15"/>
  <c r="S346" i="15"/>
  <c r="R185" i="15"/>
  <c r="M101" i="15"/>
  <c r="M264" i="15"/>
  <c r="V164" i="15"/>
  <c r="M317" i="15"/>
  <c r="C39" i="15"/>
  <c r="D39" i="15" s="1"/>
  <c r="O10" i="15"/>
  <c r="S345" i="15"/>
  <c r="S257" i="15"/>
  <c r="M305" i="15"/>
  <c r="T363" i="15"/>
  <c r="M387" i="15"/>
  <c r="C366" i="15"/>
  <c r="D366" i="15" s="1"/>
  <c r="O29" i="15"/>
  <c r="T369" i="15"/>
  <c r="V339" i="15"/>
  <c r="P174" i="15"/>
  <c r="P211" i="15"/>
  <c r="R240" i="15"/>
  <c r="T281" i="15"/>
  <c r="P128" i="15"/>
  <c r="T75" i="15"/>
  <c r="S91" i="15"/>
  <c r="M24" i="15"/>
  <c r="M342" i="15"/>
  <c r="P196" i="15"/>
  <c r="V116" i="15"/>
  <c r="M253" i="15"/>
  <c r="C158" i="15"/>
  <c r="D158" i="15" s="1"/>
  <c r="R12" i="15"/>
  <c r="R29" i="15"/>
  <c r="P296" i="15"/>
  <c r="R164" i="15"/>
  <c r="C328" i="15"/>
  <c r="D328" i="15" s="1"/>
  <c r="R282" i="15"/>
  <c r="R70" i="15"/>
  <c r="R293" i="15"/>
  <c r="V396" i="15"/>
  <c r="R294" i="15"/>
  <c r="P8" i="15"/>
  <c r="R3" i="15"/>
  <c r="M92" i="15"/>
  <c r="P288" i="15"/>
  <c r="C359" i="15"/>
  <c r="D359" i="15" s="1"/>
  <c r="S170" i="15"/>
  <c r="O378" i="15"/>
  <c r="S328" i="15"/>
  <c r="T349" i="15"/>
  <c r="M183" i="15"/>
  <c r="V350" i="15"/>
  <c r="V61" i="15"/>
  <c r="R85" i="15"/>
  <c r="S9" i="15"/>
  <c r="R7" i="15"/>
  <c r="T94" i="15"/>
  <c r="P391" i="15"/>
  <c r="P117" i="15"/>
  <c r="T44" i="15"/>
  <c r="C282" i="15"/>
  <c r="D282" i="15" s="1"/>
  <c r="M46" i="15"/>
  <c r="R18" i="15"/>
  <c r="P107" i="15"/>
  <c r="T404" i="15"/>
  <c r="T318" i="15"/>
  <c r="V230" i="15"/>
  <c r="V295" i="15"/>
  <c r="V393" i="15"/>
  <c r="T376" i="15"/>
  <c r="S301" i="15"/>
  <c r="P173" i="15"/>
  <c r="P77" i="15"/>
  <c r="R187" i="15"/>
  <c r="T105" i="15"/>
  <c r="V125" i="15"/>
  <c r="M222" i="15"/>
  <c r="T57" i="15"/>
  <c r="R261" i="15"/>
  <c r="O225" i="15"/>
  <c r="V193" i="15"/>
  <c r="P181" i="15"/>
  <c r="T71" i="15"/>
  <c r="P218" i="15"/>
  <c r="O9" i="15"/>
  <c r="V342" i="15"/>
  <c r="O407" i="15"/>
  <c r="R127" i="15"/>
  <c r="T173" i="15"/>
  <c r="C322" i="15"/>
  <c r="D322" i="15" s="1"/>
  <c r="P22" i="15"/>
  <c r="S385" i="15"/>
  <c r="T302" i="15"/>
  <c r="C68" i="15"/>
  <c r="D68" i="15" s="1"/>
  <c r="D25" i="8"/>
  <c r="C277" i="15"/>
  <c r="D277" i="15" s="1"/>
  <c r="M225" i="15"/>
  <c r="T336" i="15"/>
  <c r="O162" i="15"/>
  <c r="C402" i="15"/>
  <c r="D402" i="15" s="1"/>
  <c r="O26" i="15"/>
  <c r="P366" i="15"/>
  <c r="C35" i="15"/>
  <c r="D35" i="15" s="1"/>
  <c r="M306" i="15"/>
  <c r="R94" i="15"/>
  <c r="O14" i="15"/>
  <c r="M16" i="15"/>
  <c r="V32" i="15"/>
  <c r="V51" i="15"/>
  <c r="V4" i="15"/>
  <c r="V232" i="15"/>
  <c r="P7" i="15"/>
  <c r="M47" i="15"/>
  <c r="T161" i="15"/>
  <c r="R245" i="15"/>
  <c r="M389" i="15"/>
  <c r="O104" i="15"/>
  <c r="S169" i="15"/>
  <c r="V330" i="15"/>
  <c r="M287" i="15"/>
  <c r="C292" i="15"/>
  <c r="D292" i="15" s="1"/>
  <c r="C218" i="15"/>
  <c r="D218" i="15" s="1"/>
  <c r="T290" i="15"/>
  <c r="C114" i="15"/>
  <c r="D114" i="15" s="1"/>
  <c r="R81" i="15"/>
  <c r="T83" i="15"/>
  <c r="P250" i="15"/>
  <c r="V158" i="15"/>
  <c r="O376" i="15"/>
  <c r="C57" i="15"/>
  <c r="D57" i="15" s="1"/>
  <c r="T165" i="15"/>
  <c r="M85" i="15"/>
  <c r="V12" i="15"/>
  <c r="O74" i="15"/>
  <c r="C357" i="15"/>
  <c r="D357" i="15" s="1"/>
  <c r="O166" i="15"/>
  <c r="O46" i="15"/>
  <c r="O150" i="15"/>
  <c r="C151" i="15"/>
  <c r="D151" i="15" s="1"/>
  <c r="O31" i="15"/>
  <c r="O70" i="15"/>
  <c r="V122" i="15"/>
  <c r="P120" i="15"/>
  <c r="V407" i="15"/>
  <c r="V136" i="15"/>
  <c r="S38" i="15"/>
  <c r="S28" i="15"/>
  <c r="M63" i="15"/>
  <c r="T223" i="15"/>
  <c r="P354" i="15"/>
  <c r="V209" i="15"/>
  <c r="C375" i="15"/>
  <c r="D375" i="15" s="1"/>
  <c r="M313" i="15"/>
  <c r="V153" i="15"/>
  <c r="R262" i="15"/>
  <c r="P71" i="15"/>
  <c r="O25" i="15"/>
  <c r="S96" i="15"/>
  <c r="P284" i="15"/>
  <c r="T365" i="15"/>
  <c r="O48" i="15"/>
  <c r="V270" i="15"/>
  <c r="C12" i="15"/>
  <c r="D12" i="15" s="1"/>
  <c r="P383" i="15"/>
  <c r="V188" i="15"/>
  <c r="M13" i="15"/>
  <c r="P254" i="15"/>
  <c r="V207" i="15"/>
  <c r="V404" i="15"/>
  <c r="R327" i="15"/>
  <c r="O55" i="15"/>
  <c r="P91" i="15"/>
  <c r="M277" i="15"/>
  <c r="C232" i="15"/>
  <c r="D232" i="15" s="1"/>
  <c r="M284" i="15"/>
  <c r="S186" i="15"/>
  <c r="P97" i="15"/>
  <c r="O227" i="15"/>
  <c r="M98" i="15"/>
  <c r="S296" i="15"/>
  <c r="O280" i="15"/>
  <c r="P102" i="15"/>
  <c r="S339" i="15"/>
  <c r="S70" i="15"/>
  <c r="M25" i="15"/>
  <c r="M390" i="15"/>
  <c r="P241" i="15"/>
  <c r="C386" i="15"/>
  <c r="D386" i="15" s="1"/>
  <c r="V177" i="15"/>
  <c r="T340" i="15"/>
  <c r="P66" i="15"/>
  <c r="S366" i="15"/>
  <c r="T122" i="15"/>
  <c r="S378" i="15"/>
  <c r="S291" i="15"/>
  <c r="V95" i="15"/>
  <c r="S84" i="15"/>
  <c r="V304" i="15"/>
  <c r="O164" i="15"/>
  <c r="P40" i="15"/>
  <c r="O228" i="15"/>
  <c r="M122" i="15"/>
  <c r="T366" i="15"/>
  <c r="M179" i="15"/>
  <c r="T334" i="15"/>
  <c r="R394" i="15"/>
  <c r="V326" i="15"/>
  <c r="P247" i="15"/>
  <c r="R110" i="15"/>
  <c r="R17" i="15"/>
  <c r="R135" i="15"/>
  <c r="M152" i="15"/>
  <c r="R20" i="15"/>
  <c r="O260" i="15"/>
  <c r="R341" i="15"/>
  <c r="O183" i="15"/>
  <c r="T230" i="15"/>
  <c r="O130" i="15"/>
  <c r="V261" i="15"/>
  <c r="M282" i="15"/>
  <c r="R357" i="15"/>
  <c r="R407" i="15"/>
  <c r="M67" i="15"/>
  <c r="S87" i="15"/>
  <c r="M304" i="15"/>
  <c r="M289" i="15"/>
  <c r="O54" i="15"/>
  <c r="O401" i="15"/>
  <c r="R128" i="15"/>
  <c r="S304" i="15"/>
  <c r="V160" i="15"/>
  <c r="V8" i="15"/>
  <c r="R80" i="15"/>
  <c r="S404" i="15"/>
  <c r="O132" i="15"/>
  <c r="M330" i="15"/>
  <c r="P229" i="15"/>
  <c r="M9" i="15"/>
  <c r="C347" i="15"/>
  <c r="D347" i="15" s="1"/>
  <c r="O37" i="15"/>
  <c r="C407" i="15"/>
  <c r="D407" i="15" s="1"/>
  <c r="M145" i="15"/>
  <c r="S389" i="15"/>
  <c r="D20" i="8"/>
  <c r="C311" i="15"/>
  <c r="D311" i="15" s="1"/>
  <c r="S372" i="15"/>
  <c r="V228" i="15"/>
  <c r="R149" i="15"/>
  <c r="V75" i="15"/>
  <c r="R275" i="15"/>
  <c r="R233" i="15"/>
  <c r="M72" i="15"/>
  <c r="O370" i="15"/>
  <c r="S226" i="15"/>
  <c r="R329" i="15"/>
  <c r="P217" i="15"/>
  <c r="V130" i="15"/>
  <c r="S322" i="15"/>
  <c r="R273" i="15"/>
  <c r="T163" i="15"/>
  <c r="M86" i="15"/>
  <c r="C31" i="15"/>
  <c r="D31" i="15" s="1"/>
  <c r="M276" i="15"/>
  <c r="O249" i="15"/>
  <c r="S48" i="15"/>
  <c r="V172" i="15"/>
  <c r="O157" i="15"/>
  <c r="P153" i="15"/>
  <c r="C267" i="15"/>
  <c r="D267" i="15" s="1"/>
  <c r="O300" i="15"/>
  <c r="V157" i="15"/>
  <c r="C349" i="15"/>
  <c r="D349" i="15" s="1"/>
  <c r="P106" i="15"/>
  <c r="M403" i="15"/>
  <c r="C250" i="15"/>
  <c r="D250" i="15" s="1"/>
  <c r="T228" i="15"/>
  <c r="M118" i="15"/>
  <c r="P195" i="15"/>
  <c r="T48" i="15"/>
  <c r="O56" i="15"/>
  <c r="O358" i="15"/>
  <c r="M237" i="15"/>
  <c r="C54" i="15"/>
  <c r="D54" i="15" s="1"/>
  <c r="O12" i="15"/>
  <c r="P283" i="15"/>
  <c r="C389" i="15"/>
  <c r="D389" i="15" s="1"/>
  <c r="T405" i="15"/>
  <c r="M325" i="15"/>
  <c r="M124" i="15"/>
  <c r="V217" i="15"/>
  <c r="O49" i="15"/>
  <c r="S324" i="15"/>
  <c r="C211" i="15"/>
  <c r="D211" i="15" s="1"/>
  <c r="O195" i="15"/>
  <c r="M335" i="15"/>
  <c r="M260" i="15"/>
  <c r="S308" i="15"/>
  <c r="C127" i="15"/>
  <c r="D127" i="15" s="1"/>
  <c r="S200" i="15"/>
  <c r="O80" i="15"/>
  <c r="T182" i="15"/>
  <c r="M176" i="15"/>
  <c r="M70" i="15"/>
  <c r="S275" i="15"/>
  <c r="S92" i="15"/>
  <c r="V317" i="15"/>
  <c r="R87" i="15"/>
  <c r="C96" i="15"/>
  <c r="D96" i="15" s="1"/>
  <c r="M372" i="15"/>
  <c r="R276" i="15"/>
  <c r="C92" i="15"/>
  <c r="D92" i="15" s="1"/>
  <c r="R194" i="15"/>
  <c r="O326" i="15"/>
  <c r="C384" i="15"/>
  <c r="D384" i="15" s="1"/>
  <c r="S236" i="15"/>
  <c r="P32" i="15"/>
  <c r="R392" i="15"/>
  <c r="C93" i="15"/>
  <c r="D93" i="15" s="1"/>
  <c r="R219" i="15"/>
  <c r="T399" i="15"/>
  <c r="S401" i="15"/>
  <c r="O389" i="15"/>
  <c r="T213" i="15"/>
  <c r="V400" i="15"/>
  <c r="T169" i="15"/>
  <c r="C87" i="15"/>
  <c r="D87" i="15" s="1"/>
  <c r="C81" i="15"/>
  <c r="D81" i="15" s="1"/>
  <c r="R152" i="15"/>
  <c r="C204" i="15"/>
  <c r="D204" i="15" s="1"/>
  <c r="P65" i="15"/>
  <c r="O77" i="15"/>
  <c r="M150" i="15"/>
  <c r="C201" i="15"/>
  <c r="D201" i="15" s="1"/>
  <c r="R328" i="15"/>
  <c r="T125" i="15"/>
  <c r="T73" i="15"/>
  <c r="P19" i="15"/>
  <c r="M216" i="15"/>
  <c r="V53" i="15"/>
  <c r="S387" i="15"/>
  <c r="V59" i="15"/>
  <c r="M97" i="15"/>
  <c r="T102" i="15"/>
  <c r="S121" i="15"/>
  <c r="T224" i="15"/>
  <c r="C143" i="15"/>
  <c r="D143" i="15" s="1"/>
  <c r="O140" i="15"/>
  <c r="C283" i="15"/>
  <c r="D283" i="15" s="1"/>
  <c r="C346" i="15"/>
  <c r="D346" i="15" s="1"/>
  <c r="C261" i="15"/>
  <c r="D261" i="15" s="1"/>
  <c r="R78" i="15"/>
  <c r="M151" i="15"/>
  <c r="P82" i="15"/>
  <c r="V369" i="15"/>
  <c r="O402" i="15"/>
  <c r="S405" i="15"/>
  <c r="T142" i="15"/>
  <c r="C98" i="15"/>
  <c r="D98" i="15" s="1"/>
  <c r="P56" i="15"/>
  <c r="V133" i="15"/>
  <c r="S113" i="15"/>
  <c r="C193" i="15"/>
  <c r="D193" i="15" s="1"/>
  <c r="S313" i="15"/>
  <c r="O330" i="15"/>
  <c r="S376" i="15"/>
  <c r="O296" i="15"/>
  <c r="P137" i="15"/>
  <c r="O82" i="15"/>
  <c r="V291" i="15"/>
  <c r="O65" i="15"/>
  <c r="P201" i="15"/>
  <c r="O96" i="15"/>
  <c r="R154" i="15"/>
  <c r="R168" i="15"/>
  <c r="V192" i="15"/>
  <c r="M388" i="15"/>
  <c r="P57" i="15"/>
  <c r="T220" i="15"/>
  <c r="T40" i="15"/>
  <c r="S238" i="15"/>
  <c r="O277" i="15"/>
  <c r="V231" i="15"/>
  <c r="M205" i="15"/>
  <c r="S214" i="15"/>
  <c r="P364" i="15"/>
  <c r="S384" i="15"/>
  <c r="T386" i="15"/>
  <c r="S344" i="15"/>
  <c r="M353" i="15"/>
  <c r="T77" i="15"/>
  <c r="T121" i="15"/>
  <c r="S178" i="15"/>
  <c r="V87" i="15"/>
  <c r="S390" i="15"/>
  <c r="O147" i="15"/>
  <c r="R379" i="15"/>
  <c r="S386" i="15"/>
  <c r="R119" i="15"/>
  <c r="O53" i="15"/>
  <c r="M94" i="15"/>
  <c r="O42" i="15"/>
  <c r="M221" i="15"/>
  <c r="V174" i="15"/>
  <c r="T170" i="15"/>
  <c r="M334" i="15"/>
  <c r="P178" i="15"/>
  <c r="S334" i="15"/>
  <c r="P294" i="15"/>
  <c r="R297" i="15"/>
  <c r="R283" i="15"/>
  <c r="R321" i="15"/>
  <c r="S54" i="15"/>
  <c r="P31" i="15"/>
  <c r="T42" i="15"/>
  <c r="T357" i="15"/>
  <c r="O159" i="15"/>
  <c r="P309" i="15"/>
  <c r="O210" i="15"/>
  <c r="C38" i="15"/>
  <c r="D38" i="15" s="1"/>
  <c r="V302" i="15"/>
  <c r="R133" i="15"/>
  <c r="C331" i="15"/>
  <c r="D331" i="15" s="1"/>
  <c r="T72" i="15"/>
  <c r="V69" i="15"/>
  <c r="S78" i="15"/>
  <c r="V323" i="15"/>
  <c r="S212" i="15"/>
  <c r="C161" i="15"/>
  <c r="D161" i="15" s="1"/>
  <c r="T22" i="15"/>
  <c r="C381" i="15"/>
  <c r="D381" i="15" s="1"/>
  <c r="O268" i="15"/>
  <c r="C268" i="15"/>
  <c r="D268" i="15" s="1"/>
  <c r="O272" i="15"/>
  <c r="P319" i="15"/>
  <c r="T285" i="15"/>
  <c r="R222" i="15"/>
  <c r="P183" i="15"/>
  <c r="S312" i="15"/>
  <c r="P264" i="15"/>
  <c r="O193" i="15"/>
  <c r="S120" i="15"/>
  <c r="T31" i="15"/>
  <c r="O262" i="15"/>
  <c r="C36" i="15"/>
  <c r="D36" i="15" s="1"/>
  <c r="R348" i="15"/>
  <c r="S342" i="15"/>
  <c r="P321" i="15"/>
  <c r="C403" i="15"/>
  <c r="D403" i="15" s="1"/>
  <c r="O213" i="15"/>
  <c r="M116" i="15"/>
  <c r="T51" i="15"/>
  <c r="S192" i="15"/>
  <c r="R322" i="15"/>
  <c r="M102" i="15"/>
  <c r="S37" i="15"/>
  <c r="V397" i="15"/>
  <c r="C105" i="15"/>
  <c r="D105" i="15" s="1"/>
  <c r="T162" i="15"/>
  <c r="R272" i="15"/>
  <c r="C223" i="15"/>
  <c r="D223" i="15" s="1"/>
  <c r="V240" i="15"/>
  <c r="V186" i="15"/>
  <c r="V308" i="15"/>
  <c r="M290" i="15"/>
  <c r="T118" i="15"/>
  <c r="O403" i="15"/>
  <c r="T172" i="15"/>
  <c r="M367" i="15"/>
  <c r="V147" i="15"/>
  <c r="M180" i="15"/>
  <c r="M244" i="15"/>
  <c r="R373" i="15"/>
  <c r="T352" i="15"/>
  <c r="O79" i="15"/>
  <c r="P164" i="15"/>
  <c r="M376" i="15"/>
  <c r="M52" i="15"/>
  <c r="V128" i="15"/>
  <c r="S380" i="15"/>
  <c r="R9" i="15"/>
  <c r="R408" i="15"/>
  <c r="C382" i="15"/>
  <c r="D382" i="15" s="1"/>
  <c r="P20" i="15"/>
  <c r="T232" i="15"/>
  <c r="P289" i="15"/>
  <c r="T152" i="15"/>
  <c r="T130" i="15"/>
  <c r="R137" i="15"/>
  <c r="R34" i="15"/>
  <c r="P123" i="15"/>
  <c r="T295" i="15"/>
  <c r="S160" i="15"/>
  <c r="R174" i="15"/>
  <c r="O356" i="15"/>
  <c r="O304" i="15"/>
  <c r="O122" i="15"/>
  <c r="V405" i="15"/>
  <c r="P373" i="15"/>
  <c r="S154" i="15"/>
  <c r="M123" i="15"/>
  <c r="T155" i="15"/>
  <c r="V156" i="15"/>
  <c r="S174" i="15"/>
  <c r="R307" i="15"/>
  <c r="M5" i="15"/>
  <c r="R281" i="15"/>
  <c r="R212" i="15"/>
  <c r="P310" i="15"/>
  <c r="V124" i="15"/>
  <c r="M6" i="15"/>
  <c r="O119" i="15"/>
  <c r="C195" i="15"/>
  <c r="D195" i="15" s="1"/>
  <c r="T167" i="15"/>
  <c r="S369" i="15"/>
  <c r="R13" i="15"/>
  <c r="M91" i="15"/>
  <c r="S143" i="15"/>
  <c r="V100" i="15"/>
  <c r="V84" i="15"/>
  <c r="V145" i="15"/>
  <c r="V399" i="15"/>
  <c r="V220" i="15"/>
  <c r="S293" i="15"/>
  <c r="T34" i="15"/>
  <c r="T14" i="15"/>
  <c r="C6" i="15"/>
  <c r="D6" i="15" s="1"/>
  <c r="M301" i="15"/>
  <c r="T193" i="15"/>
  <c r="O379" i="15"/>
  <c r="T214" i="15"/>
  <c r="R319" i="15"/>
  <c r="O248" i="15"/>
  <c r="T134" i="15"/>
  <c r="M65" i="15"/>
  <c r="P115" i="15"/>
  <c r="O291" i="15"/>
  <c r="T370" i="15"/>
  <c r="V392" i="15"/>
  <c r="T212" i="15"/>
  <c r="C77" i="15"/>
  <c r="D77" i="15" s="1"/>
  <c r="R52" i="15"/>
  <c r="O45" i="15"/>
  <c r="M268" i="15"/>
  <c r="M224" i="15"/>
  <c r="C184" i="15"/>
  <c r="D184" i="15" s="1"/>
  <c r="M350" i="15"/>
  <c r="O176" i="15"/>
  <c r="P359" i="15"/>
  <c r="O237" i="15"/>
  <c r="T410" i="15"/>
  <c r="V42" i="15"/>
  <c r="S81" i="15"/>
  <c r="R215" i="15"/>
  <c r="R299" i="15"/>
  <c r="O59" i="15"/>
  <c r="T179" i="15"/>
  <c r="R118" i="15"/>
  <c r="V169" i="15"/>
  <c r="R338" i="15"/>
  <c r="S320" i="15"/>
  <c r="O328" i="15"/>
  <c r="M307" i="15"/>
  <c r="M203" i="15"/>
  <c r="S77" i="15"/>
  <c r="T277" i="15"/>
  <c r="M318" i="15"/>
  <c r="R190" i="15"/>
  <c r="M138" i="15"/>
  <c r="M213" i="15"/>
  <c r="M186" i="15"/>
  <c r="C78" i="15"/>
  <c r="D78" i="15" s="1"/>
  <c r="T297" i="15"/>
  <c r="O50" i="15"/>
  <c r="V166" i="15"/>
  <c r="R136" i="15"/>
  <c r="O357" i="15"/>
  <c r="P361" i="15"/>
  <c r="M133" i="15"/>
  <c r="S396" i="15"/>
  <c r="T258" i="15"/>
  <c r="S285" i="15"/>
  <c r="T110" i="15"/>
  <c r="O33" i="15"/>
  <c r="R46" i="15"/>
  <c r="S399" i="15"/>
  <c r="O124" i="15"/>
  <c r="S276" i="15"/>
  <c r="P206" i="15"/>
  <c r="O187" i="15"/>
  <c r="O174" i="15"/>
  <c r="V26" i="15"/>
  <c r="O301" i="15"/>
  <c r="M399" i="15"/>
  <c r="R198" i="15"/>
  <c r="S184" i="15"/>
  <c r="C135" i="15"/>
  <c r="D135" i="15" s="1"/>
  <c r="P110" i="15"/>
  <c r="T371" i="15"/>
  <c r="T52" i="15"/>
  <c r="V272" i="15"/>
  <c r="M217" i="15"/>
  <c r="C329" i="15"/>
  <c r="D329" i="15" s="1"/>
  <c r="S375" i="15"/>
  <c r="S258" i="15"/>
  <c r="C304" i="15"/>
  <c r="D304" i="15" s="1"/>
  <c r="P150" i="15"/>
  <c r="S85" i="15"/>
  <c r="P344" i="15"/>
  <c r="C354" i="15"/>
  <c r="D354" i="15" s="1"/>
  <c r="O287" i="15"/>
  <c r="M397" i="15"/>
  <c r="O28" i="15"/>
  <c r="C194" i="15"/>
  <c r="D194" i="15" s="1"/>
  <c r="T119" i="15"/>
  <c r="V171" i="15"/>
  <c r="R139" i="15"/>
  <c r="M103" i="15"/>
  <c r="V347" i="15"/>
  <c r="V348" i="15"/>
  <c r="M339" i="15"/>
  <c r="P239" i="15"/>
  <c r="O171" i="15"/>
  <c r="R284" i="15"/>
  <c r="P34" i="15"/>
  <c r="S124" i="15"/>
  <c r="T353" i="15"/>
  <c r="M14" i="15"/>
  <c r="P13" i="15"/>
  <c r="P363" i="15"/>
  <c r="T82" i="15"/>
  <c r="R100" i="15"/>
  <c r="P53" i="15"/>
  <c r="V43" i="15"/>
  <c r="M263" i="15"/>
  <c r="T235" i="15"/>
  <c r="R183" i="15"/>
  <c r="S68" i="15"/>
  <c r="T406" i="15"/>
  <c r="T330" i="15"/>
  <c r="T166" i="15"/>
  <c r="O185" i="15"/>
  <c r="M3" i="15"/>
  <c r="T207" i="15"/>
  <c r="C76" i="15"/>
  <c r="D76" i="15" s="1"/>
  <c r="M355" i="15"/>
  <c r="C380" i="15"/>
  <c r="D380" i="15" s="1"/>
  <c r="R114" i="15"/>
  <c r="P109" i="15"/>
  <c r="V229" i="15"/>
  <c r="O172" i="15"/>
  <c r="T16" i="15"/>
  <c r="C379" i="15"/>
  <c r="D379" i="15" s="1"/>
  <c r="R176" i="15"/>
  <c r="C287" i="15"/>
  <c r="D287" i="15" s="1"/>
  <c r="P235" i="15"/>
  <c r="S147" i="15"/>
  <c r="O207" i="15"/>
  <c r="V277" i="15"/>
  <c r="S290" i="15"/>
  <c r="V282" i="15"/>
  <c r="R35" i="15"/>
  <c r="S19" i="15"/>
  <c r="M343" i="15"/>
  <c r="M158" i="15"/>
  <c r="V146" i="15"/>
  <c r="P208" i="15"/>
  <c r="T248" i="15"/>
  <c r="R125" i="15"/>
  <c r="M293" i="15"/>
  <c r="S86" i="15"/>
  <c r="P170" i="15"/>
  <c r="M209" i="15"/>
  <c r="M76" i="15"/>
  <c r="T188" i="15"/>
  <c r="P18" i="15"/>
  <c r="S250" i="15"/>
  <c r="V162" i="15"/>
  <c r="C207" i="15"/>
  <c r="D207" i="15" s="1"/>
  <c r="C376" i="15"/>
  <c r="D376" i="15" s="1"/>
  <c r="T145" i="15"/>
  <c r="O107" i="15"/>
  <c r="C203" i="15"/>
  <c r="D203" i="15" s="1"/>
  <c r="O388" i="15"/>
  <c r="R8" i="15"/>
  <c r="P287" i="15"/>
  <c r="C249" i="15"/>
  <c r="D249" i="15" s="1"/>
  <c r="R158" i="15"/>
  <c r="M292" i="15"/>
  <c r="M83" i="15"/>
  <c r="P317" i="15"/>
  <c r="S3" i="15"/>
  <c r="P184" i="15"/>
  <c r="R268" i="15"/>
  <c r="S195" i="15"/>
  <c r="C5" i="15"/>
  <c r="D5" i="15" s="1"/>
  <c r="S330" i="15"/>
  <c r="S69" i="15"/>
  <c r="S47" i="15"/>
  <c r="C278" i="15"/>
  <c r="D278" i="15" s="1"/>
  <c r="V394" i="15"/>
  <c r="T312" i="15"/>
  <c r="T337" i="15"/>
  <c r="O160" i="15"/>
  <c r="S162" i="15"/>
  <c r="T128" i="15"/>
  <c r="O133" i="15"/>
  <c r="P187" i="15"/>
  <c r="O231" i="15"/>
  <c r="V307" i="15"/>
  <c r="P405" i="15"/>
  <c r="T146" i="15"/>
  <c r="P145" i="15"/>
  <c r="V199" i="15"/>
  <c r="V183" i="15"/>
  <c r="R339" i="15"/>
  <c r="V391" i="15"/>
  <c r="P353" i="15"/>
  <c r="P392" i="15"/>
  <c r="P302" i="15"/>
  <c r="R313" i="15"/>
  <c r="M401" i="15"/>
  <c r="S283" i="15"/>
  <c r="M265" i="15"/>
  <c r="M314" i="15"/>
  <c r="S14" i="15"/>
  <c r="T7" i="15"/>
  <c r="V93" i="15"/>
  <c r="V200" i="15"/>
  <c r="V303" i="15"/>
  <c r="T127" i="15"/>
  <c r="M219" i="15"/>
  <c r="P394" i="15"/>
  <c r="V46" i="15"/>
  <c r="M405" i="15"/>
  <c r="O98" i="15"/>
  <c r="V38" i="15"/>
  <c r="T407" i="15"/>
  <c r="T210" i="15"/>
  <c r="O92" i="15"/>
  <c r="M328" i="15"/>
  <c r="T326" i="15"/>
  <c r="R381" i="15"/>
  <c r="M51" i="15"/>
  <c r="C254" i="15"/>
  <c r="D254" i="15" s="1"/>
  <c r="M364" i="15"/>
  <c r="R251" i="15"/>
  <c r="C111" i="15"/>
  <c r="D111" i="15" s="1"/>
  <c r="R257" i="15"/>
  <c r="O384" i="15"/>
  <c r="P86" i="15"/>
  <c r="M231" i="15"/>
  <c r="P188" i="15"/>
  <c r="C219" i="15"/>
  <c r="D219" i="15" s="1"/>
  <c r="T397" i="15"/>
  <c r="O125" i="15"/>
  <c r="P156" i="15"/>
  <c r="R65" i="15"/>
  <c r="S268" i="15"/>
  <c r="O292" i="15"/>
  <c r="C236" i="15"/>
  <c r="D236" i="15" s="1"/>
  <c r="T187" i="15"/>
  <c r="T171" i="15"/>
  <c r="T265" i="15"/>
  <c r="C247" i="15"/>
  <c r="D247" i="15" s="1"/>
  <c r="P396" i="15"/>
  <c r="C289" i="15"/>
  <c r="D289" i="15" s="1"/>
  <c r="T111" i="15"/>
  <c r="C15" i="15"/>
  <c r="D15" i="15" s="1"/>
  <c r="V305" i="15"/>
  <c r="S365" i="15"/>
  <c r="S183" i="15"/>
  <c r="T329" i="15"/>
  <c r="C82" i="15"/>
  <c r="D82" i="15" s="1"/>
  <c r="C243" i="15"/>
  <c r="D243" i="15" s="1"/>
  <c r="P161" i="15"/>
  <c r="O27" i="15"/>
  <c r="P378" i="15"/>
  <c r="M169" i="15"/>
  <c r="T69" i="15"/>
  <c r="S254" i="15"/>
  <c r="R141" i="15"/>
  <c r="O235" i="15"/>
  <c r="P158" i="15"/>
  <c r="S270" i="15"/>
  <c r="R290" i="15"/>
  <c r="R41" i="15"/>
  <c r="O363" i="15"/>
  <c r="C95" i="15"/>
  <c r="D95" i="15" s="1"/>
  <c r="V298" i="15"/>
  <c r="V5" i="15"/>
  <c r="S179" i="15"/>
  <c r="P29" i="15"/>
  <c r="V292" i="15"/>
  <c r="P372" i="15"/>
  <c r="R161" i="15"/>
  <c r="M119" i="15"/>
  <c r="O342" i="15"/>
  <c r="M348" i="15"/>
  <c r="C208" i="15"/>
  <c r="D208" i="15" s="1"/>
  <c r="R153" i="15"/>
  <c r="T314" i="15"/>
  <c r="S89" i="15"/>
  <c r="R43" i="15"/>
  <c r="R342" i="15"/>
  <c r="V89" i="15"/>
  <c r="T103" i="15"/>
  <c r="T205" i="15"/>
  <c r="S337" i="15"/>
  <c r="C234" i="15"/>
  <c r="D234" i="15" s="1"/>
  <c r="P214" i="15"/>
  <c r="C192" i="15"/>
  <c r="D192" i="15" s="1"/>
  <c r="O93" i="15"/>
  <c r="T6" i="15"/>
  <c r="R143" i="15"/>
  <c r="O105" i="15"/>
  <c r="M247" i="15"/>
  <c r="S240" i="15"/>
  <c r="O87" i="15"/>
  <c r="S148" i="15"/>
  <c r="C230" i="15"/>
  <c r="D230" i="15" s="1"/>
  <c r="R84" i="15"/>
  <c r="R108" i="15"/>
  <c r="P345" i="15"/>
  <c r="R227" i="15"/>
  <c r="P87" i="15"/>
  <c r="C62" i="15"/>
  <c r="D62" i="15" s="1"/>
  <c r="M160" i="15"/>
  <c r="T356" i="15"/>
  <c r="V56" i="15"/>
  <c r="V259" i="15"/>
  <c r="C85" i="15"/>
  <c r="D85" i="15" s="1"/>
  <c r="R409" i="15"/>
  <c r="R265" i="15"/>
  <c r="O319" i="15"/>
  <c r="S44" i="15"/>
  <c r="P55" i="15"/>
  <c r="C242" i="15"/>
  <c r="D242" i="15" s="1"/>
  <c r="T109" i="15"/>
  <c r="R205" i="15"/>
  <c r="R50" i="15"/>
  <c r="S119" i="15"/>
  <c r="V115" i="15"/>
  <c r="O270" i="15"/>
  <c r="V30" i="15"/>
  <c r="O34" i="15"/>
  <c r="T197" i="15"/>
  <c r="V254" i="15"/>
  <c r="V236" i="15"/>
  <c r="C373" i="15"/>
  <c r="D373" i="15" s="1"/>
  <c r="O341" i="15"/>
  <c r="T99" i="15"/>
  <c r="T32" i="15"/>
  <c r="S217" i="15"/>
  <c r="O73" i="15"/>
  <c r="C183" i="15"/>
  <c r="D183" i="15" s="1"/>
  <c r="M311" i="15"/>
  <c r="O386" i="15"/>
  <c r="M43" i="15"/>
  <c r="T53" i="15"/>
  <c r="V214" i="15"/>
  <c r="P219" i="15"/>
  <c r="M81" i="15"/>
  <c r="T305" i="15"/>
  <c r="P230" i="15"/>
  <c r="P213" i="15"/>
  <c r="R30" i="15"/>
  <c r="R172" i="15"/>
  <c r="R248" i="15"/>
  <c r="S393" i="15"/>
  <c r="R36" i="15"/>
  <c r="T355" i="15"/>
  <c r="S159" i="15"/>
  <c r="T261" i="15"/>
  <c r="M327" i="15"/>
  <c r="P118" i="15"/>
  <c r="V85" i="15"/>
  <c r="T291" i="15"/>
  <c r="R334" i="15"/>
  <c r="C392" i="15"/>
  <c r="D392" i="15" s="1"/>
  <c r="R134" i="15"/>
  <c r="R11" i="15"/>
  <c r="S123" i="15"/>
  <c r="V341" i="15"/>
  <c r="P348" i="15"/>
  <c r="M223" i="15"/>
  <c r="S95" i="15"/>
  <c r="R384" i="15"/>
  <c r="S139" i="15"/>
  <c r="R242" i="15"/>
  <c r="R202" i="15"/>
  <c r="C55" i="15"/>
  <c r="D55" i="15" s="1"/>
  <c r="R374" i="15"/>
  <c r="T174" i="15"/>
  <c r="V123" i="15"/>
  <c r="C179" i="15"/>
  <c r="D179" i="15" s="1"/>
  <c r="T280" i="15"/>
  <c r="S292" i="15"/>
  <c r="O332" i="15"/>
  <c r="M87" i="15"/>
  <c r="S341" i="15"/>
  <c r="S142" i="15"/>
  <c r="R346" i="15"/>
  <c r="S218" i="15"/>
  <c r="O191" i="15"/>
  <c r="M27" i="15"/>
  <c r="T255" i="15"/>
  <c r="P300" i="15"/>
  <c r="O36" i="15"/>
  <c r="C33" i="15"/>
  <c r="D33" i="15" s="1"/>
  <c r="C350" i="15"/>
  <c r="D350" i="15" s="1"/>
  <c r="S57" i="15"/>
  <c r="P369" i="15"/>
  <c r="R107" i="15"/>
  <c r="R389" i="15"/>
  <c r="O345" i="15"/>
  <c r="R210" i="15"/>
  <c r="S51" i="15"/>
  <c r="C385" i="15"/>
  <c r="D385" i="15" s="1"/>
  <c r="O307" i="15"/>
  <c r="V184" i="15"/>
  <c r="M149" i="15"/>
  <c r="V34" i="15"/>
  <c r="R39" i="15"/>
  <c r="S122" i="15"/>
  <c r="M402" i="15"/>
  <c r="P17" i="15"/>
  <c r="M243" i="15"/>
  <c r="R231" i="15"/>
  <c r="S105" i="15"/>
  <c r="P126" i="15"/>
  <c r="P171" i="15"/>
  <c r="V189" i="15"/>
  <c r="R121" i="15"/>
  <c r="O141" i="15"/>
  <c r="O275" i="15"/>
  <c r="T194" i="15"/>
  <c r="C306" i="15"/>
  <c r="D306" i="15" s="1"/>
  <c r="R60" i="15"/>
  <c r="R238" i="15"/>
  <c r="S149" i="15"/>
  <c r="T284" i="15"/>
  <c r="R243" i="15"/>
  <c r="C394" i="15"/>
  <c r="D394" i="15" s="1"/>
  <c r="C233" i="15"/>
  <c r="D233" i="15" s="1"/>
  <c r="T106" i="15"/>
  <c r="V13" i="15"/>
  <c r="P114" i="15"/>
  <c r="S93" i="15"/>
  <c r="V138" i="15"/>
  <c r="C286" i="15"/>
  <c r="D286" i="15" s="1"/>
  <c r="V395" i="15"/>
  <c r="C337" i="15"/>
  <c r="D337" i="15" s="1"/>
  <c r="S108" i="15"/>
  <c r="C101" i="15"/>
  <c r="D101" i="15" s="1"/>
  <c r="M380" i="15"/>
  <c r="P111" i="15"/>
  <c r="M324" i="15"/>
  <c r="R76" i="15"/>
  <c r="T385" i="15"/>
  <c r="P4" i="15"/>
  <c r="T67" i="15"/>
  <c r="O58" i="15"/>
  <c r="M404" i="15"/>
  <c r="O298" i="15"/>
  <c r="D18" i="8"/>
  <c r="R229" i="15"/>
  <c r="V382" i="15"/>
  <c r="M206" i="15"/>
  <c r="C159" i="15"/>
  <c r="D159" i="15" s="1"/>
  <c r="T120" i="15"/>
  <c r="M400" i="15"/>
  <c r="V197" i="15"/>
  <c r="T124" i="15"/>
  <c r="T41" i="15"/>
  <c r="S173" i="15"/>
  <c r="V250" i="15"/>
  <c r="P9" i="15"/>
  <c r="C109" i="15"/>
  <c r="D109" i="15" s="1"/>
  <c r="V362" i="15"/>
  <c r="M278" i="15"/>
  <c r="P341" i="15"/>
  <c r="P301" i="15"/>
  <c r="V79" i="15"/>
  <c r="R354" i="15"/>
  <c r="V191" i="15"/>
  <c r="C251" i="15"/>
  <c r="D251" i="15" s="1"/>
  <c r="C27" i="15"/>
  <c r="D27" i="15" s="1"/>
  <c r="C89" i="15"/>
  <c r="D89" i="15" s="1"/>
  <c r="R383" i="15"/>
  <c r="M396" i="15"/>
  <c r="S94" i="15"/>
  <c r="S352" i="15"/>
  <c r="V31" i="15"/>
  <c r="S249" i="15"/>
  <c r="P292" i="15"/>
  <c r="O316" i="15"/>
  <c r="V243" i="15"/>
  <c r="P33" i="15"/>
  <c r="C188" i="15"/>
  <c r="D188" i="15" s="1"/>
  <c r="O103" i="15"/>
  <c r="M22" i="15"/>
  <c r="C365" i="15"/>
  <c r="D365" i="15" s="1"/>
  <c r="S146" i="15"/>
  <c r="S24" i="15"/>
  <c r="C149" i="15"/>
  <c r="D149" i="15" s="1"/>
  <c r="T231" i="15"/>
  <c r="R369" i="15"/>
  <c r="P192" i="15"/>
  <c r="C370" i="15"/>
  <c r="D370" i="15" s="1"/>
  <c r="C64" i="15"/>
  <c r="D64" i="15" s="1"/>
  <c r="P197" i="15"/>
  <c r="C276" i="15"/>
  <c r="D276" i="15" s="1"/>
  <c r="C34" i="15"/>
  <c r="D34" i="15" s="1"/>
  <c r="P152" i="15"/>
  <c r="P144" i="15"/>
  <c r="R241" i="15"/>
  <c r="P81" i="15"/>
  <c r="R395" i="15"/>
  <c r="P338" i="15"/>
  <c r="C20" i="15"/>
  <c r="D20" i="15" s="1"/>
  <c r="V390" i="15"/>
  <c r="S247" i="15"/>
  <c r="V355" i="15"/>
  <c r="M141" i="15"/>
  <c r="M383" i="15"/>
  <c r="C265" i="15"/>
  <c r="D265" i="15" s="1"/>
  <c r="C239" i="15"/>
  <c r="D239" i="15" s="1"/>
  <c r="C355" i="15"/>
  <c r="D355" i="15" s="1"/>
  <c r="V78" i="15"/>
  <c r="T268" i="15"/>
  <c r="V354" i="15"/>
  <c r="C288" i="15"/>
  <c r="D288" i="15" s="1"/>
  <c r="P399" i="15"/>
  <c r="O286" i="15"/>
  <c r="C3" i="15"/>
  <c r="D3" i="15" s="1"/>
  <c r="P259" i="15"/>
  <c r="P295" i="15"/>
  <c r="P384" i="15"/>
  <c r="P151" i="15"/>
  <c r="M261" i="15"/>
  <c r="P290" i="15"/>
  <c r="C108" i="15"/>
  <c r="D108" i="15" s="1"/>
  <c r="C290" i="15"/>
  <c r="D290" i="15" s="1"/>
  <c r="R165" i="15"/>
  <c r="M74" i="15"/>
  <c r="M143" i="15"/>
  <c r="P238" i="15"/>
  <c r="P148" i="15"/>
  <c r="T181" i="15"/>
  <c r="C296" i="15"/>
  <c r="D296" i="15" s="1"/>
  <c r="S259" i="15"/>
  <c r="C155" i="15"/>
  <c r="D155" i="15" s="1"/>
  <c r="C210" i="15"/>
  <c r="D210" i="15" s="1"/>
  <c r="M57" i="15"/>
  <c r="T233" i="15"/>
  <c r="R234" i="15"/>
  <c r="T262" i="15"/>
  <c r="V234" i="15"/>
  <c r="S62" i="15"/>
  <c r="O323" i="15"/>
  <c r="M100" i="15"/>
  <c r="V264" i="15"/>
  <c r="C334" i="15"/>
  <c r="D334" i="15" s="1"/>
  <c r="P3" i="15"/>
  <c r="P328" i="15"/>
  <c r="V327" i="15"/>
  <c r="V375" i="15"/>
  <c r="P352" i="15"/>
  <c r="S272" i="15"/>
  <c r="V248" i="15"/>
  <c r="O68" i="15"/>
  <c r="V27" i="15"/>
  <c r="V401" i="15"/>
  <c r="S7" i="15"/>
  <c r="C61" i="15"/>
  <c r="D61" i="15" s="1"/>
  <c r="M120" i="15"/>
  <c r="T296" i="15"/>
  <c r="R160" i="15"/>
  <c r="T319" i="15"/>
  <c r="C226" i="15"/>
  <c r="D226" i="15" s="1"/>
  <c r="P362" i="15"/>
  <c r="T380" i="15"/>
  <c r="M38" i="15"/>
  <c r="R117" i="15"/>
  <c r="T113" i="15"/>
  <c r="O271" i="15"/>
  <c r="S116" i="15"/>
  <c r="P204" i="15"/>
  <c r="V278" i="15"/>
  <c r="R375" i="15"/>
  <c r="C209" i="15"/>
  <c r="D209" i="15" s="1"/>
  <c r="V196" i="15"/>
  <c r="O283" i="15"/>
  <c r="S133" i="15"/>
  <c r="V104" i="15"/>
  <c r="R180" i="15"/>
  <c r="P277" i="15"/>
  <c r="V149" i="15"/>
  <c r="T208" i="15"/>
  <c r="V24" i="15"/>
  <c r="P116" i="15"/>
  <c r="O197" i="15"/>
  <c r="T358" i="15"/>
  <c r="T153" i="15"/>
  <c r="R55" i="15"/>
  <c r="R324" i="15"/>
  <c r="M375" i="15"/>
  <c r="P52" i="15"/>
  <c r="C202" i="15"/>
  <c r="D202" i="15" s="1"/>
  <c r="T168" i="15"/>
  <c r="V283" i="15"/>
  <c r="T4" i="15"/>
  <c r="O8" i="15"/>
  <c r="C342" i="15"/>
  <c r="D342" i="15" s="1"/>
  <c r="V274" i="15"/>
  <c r="O154" i="15"/>
  <c r="M279" i="15"/>
  <c r="P260" i="15"/>
  <c r="O315" i="15"/>
  <c r="R402" i="15"/>
  <c r="R387" i="15"/>
  <c r="C228" i="15"/>
  <c r="D228" i="15" s="1"/>
  <c r="S210" i="15"/>
  <c r="M177" i="15"/>
  <c r="T209" i="15"/>
  <c r="C49" i="15"/>
  <c r="D49" i="15" s="1"/>
  <c r="C66" i="15"/>
  <c r="D66" i="15" s="1"/>
  <c r="V185" i="15"/>
  <c r="V301" i="15"/>
  <c r="C364" i="15"/>
  <c r="D364" i="15" s="1"/>
  <c r="V6" i="15"/>
  <c r="V380" i="15"/>
  <c r="O3" i="15"/>
  <c r="O251" i="15"/>
  <c r="P23" i="15"/>
  <c r="V198" i="15"/>
  <c r="P112" i="15"/>
  <c r="S157" i="15"/>
  <c r="S246" i="15"/>
  <c r="T176" i="15"/>
  <c r="V356" i="15"/>
  <c r="C40" i="15"/>
  <c r="D40" i="15" s="1"/>
  <c r="C122" i="15"/>
  <c r="D122" i="15" s="1"/>
  <c r="C217" i="15"/>
  <c r="D217" i="15" s="1"/>
  <c r="C199" i="15"/>
  <c r="D199" i="15" s="1"/>
  <c r="V267" i="15"/>
  <c r="R178" i="15"/>
  <c r="C339" i="15"/>
  <c r="D339" i="15" s="1"/>
  <c r="T360" i="15"/>
  <c r="M128" i="15"/>
  <c r="O365" i="15"/>
  <c r="T381" i="15"/>
  <c r="T325" i="15"/>
  <c r="C275" i="15"/>
  <c r="D275" i="15" s="1"/>
  <c r="R367" i="15"/>
  <c r="O175" i="15"/>
  <c r="M42" i="15"/>
  <c r="S262" i="15"/>
  <c r="S168" i="15"/>
  <c r="T333" i="15"/>
  <c r="C309" i="15"/>
  <c r="D309" i="15" s="1"/>
  <c r="T237" i="15"/>
  <c r="O205" i="15"/>
  <c r="M395" i="15"/>
  <c r="C26" i="15"/>
  <c r="D26" i="15" s="1"/>
  <c r="R256" i="15"/>
  <c r="T373" i="15"/>
  <c r="O318" i="15"/>
  <c r="R47" i="15"/>
  <c r="P38" i="15"/>
  <c r="O17" i="15"/>
  <c r="M146" i="15"/>
  <c r="P108" i="15"/>
  <c r="M127" i="15"/>
  <c r="T114" i="15"/>
  <c r="R259" i="15"/>
  <c r="T117" i="15"/>
  <c r="S22" i="15"/>
  <c r="M297" i="15"/>
  <c r="C4" i="15"/>
  <c r="D4" i="15" s="1"/>
  <c r="O167" i="15"/>
  <c r="V256" i="15"/>
  <c r="P80" i="15"/>
  <c r="T387" i="15"/>
  <c r="O255" i="15"/>
  <c r="V131" i="15"/>
  <c r="P380" i="15"/>
  <c r="P326" i="15"/>
  <c r="C11" i="15"/>
  <c r="D11" i="15" s="1"/>
  <c r="O198" i="15"/>
  <c r="R403" i="15"/>
  <c r="O400" i="15"/>
  <c r="R254" i="15"/>
  <c r="S306" i="15"/>
  <c r="P167" i="15"/>
  <c r="V16" i="15"/>
  <c r="R203" i="15"/>
  <c r="V212" i="15"/>
  <c r="V388" i="15"/>
  <c r="O57" i="15"/>
  <c r="V148" i="15"/>
  <c r="R73" i="15"/>
  <c r="M37" i="15"/>
  <c r="O61" i="15"/>
  <c r="O30" i="15"/>
  <c r="P51" i="15"/>
  <c r="C353" i="15"/>
  <c r="D353" i="15" s="1"/>
  <c r="O181" i="15"/>
  <c r="M135" i="15"/>
  <c r="O202" i="15"/>
  <c r="O192" i="15"/>
  <c r="R51" i="15"/>
  <c r="T196" i="15"/>
  <c r="S221" i="15"/>
  <c r="C361" i="15"/>
  <c r="D361" i="15" s="1"/>
  <c r="S32" i="15"/>
  <c r="M155" i="15"/>
  <c r="S23" i="15"/>
  <c r="T289" i="15"/>
  <c r="T246" i="15"/>
  <c r="P99" i="15"/>
  <c r="C107" i="15"/>
  <c r="D107" i="15" s="1"/>
  <c r="S189" i="15"/>
  <c r="M298" i="15"/>
  <c r="T402" i="15"/>
  <c r="V357" i="15"/>
  <c r="P406" i="15"/>
  <c r="V163" i="15"/>
  <c r="S43" i="15"/>
  <c r="C374" i="15"/>
  <c r="D374" i="15" s="1"/>
  <c r="C264" i="15"/>
  <c r="D264" i="15" s="1"/>
  <c r="M142" i="15"/>
  <c r="R181" i="15"/>
  <c r="O64" i="15"/>
  <c r="O142" i="15"/>
  <c r="P311" i="15"/>
  <c r="C175" i="15"/>
  <c r="D175" i="15" s="1"/>
  <c r="T108" i="15"/>
  <c r="S256" i="15"/>
  <c r="S277" i="15"/>
  <c r="M88" i="15"/>
  <c r="R207" i="15"/>
  <c r="P253" i="15"/>
  <c r="S338" i="15"/>
  <c r="P385" i="15"/>
  <c r="O18" i="15"/>
  <c r="M329" i="15"/>
  <c r="O360" i="15"/>
  <c r="O91" i="15"/>
  <c r="T95" i="15"/>
  <c r="P165" i="15"/>
  <c r="O281" i="15"/>
  <c r="S76" i="15"/>
  <c r="C302" i="15"/>
  <c r="D302" i="15" s="1"/>
  <c r="T30" i="15"/>
  <c r="P272" i="15"/>
  <c r="R270" i="15"/>
  <c r="C336" i="15"/>
  <c r="D336" i="15" s="1"/>
  <c r="C56" i="15"/>
  <c r="D56" i="15" s="1"/>
  <c r="R310" i="15"/>
  <c r="V7" i="15"/>
  <c r="S181" i="15"/>
  <c r="S152" i="15"/>
  <c r="T3" i="15"/>
  <c r="C215" i="15"/>
  <c r="D215" i="15" s="1"/>
  <c r="C205" i="15"/>
  <c r="D205" i="15" s="1"/>
  <c r="C303" i="15"/>
  <c r="D303" i="15" s="1"/>
  <c r="T249" i="15"/>
  <c r="O52" i="15"/>
  <c r="S294" i="15"/>
  <c r="O201" i="15"/>
  <c r="O6" i="15"/>
  <c r="P73" i="15"/>
  <c r="T12" i="15"/>
  <c r="O331" i="15"/>
  <c r="O20" i="15"/>
  <c r="C137" i="15"/>
  <c r="D137" i="15" s="1"/>
  <c r="C369" i="15"/>
  <c r="D369" i="15" s="1"/>
  <c r="O347" i="15"/>
  <c r="P176" i="15"/>
  <c r="R362" i="15"/>
  <c r="P49" i="15"/>
  <c r="S66" i="15"/>
  <c r="V39" i="15"/>
  <c r="M40" i="15"/>
  <c r="C72" i="15"/>
  <c r="D72" i="15" s="1"/>
  <c r="M266" i="15"/>
  <c r="V140" i="15"/>
  <c r="R54" i="15"/>
  <c r="S222" i="15"/>
  <c r="R326" i="15"/>
  <c r="V360" i="15"/>
  <c r="P411" i="15"/>
  <c r="C23" i="15"/>
  <c r="D23" i="15" s="1"/>
  <c r="P275" i="15"/>
  <c r="O180" i="15"/>
  <c r="P132" i="15"/>
  <c r="M185" i="15"/>
  <c r="C274" i="15"/>
  <c r="D274" i="15" s="1"/>
  <c r="M345" i="15"/>
  <c r="P233" i="15"/>
  <c r="S360" i="15"/>
  <c r="P322" i="15"/>
  <c r="S136" i="15"/>
  <c r="T341" i="15"/>
  <c r="C21" i="15"/>
  <c r="D21" i="15" s="1"/>
  <c r="R145" i="15"/>
  <c r="T275" i="15"/>
  <c r="P262" i="15"/>
  <c r="M385" i="15"/>
  <c r="S155" i="15"/>
  <c r="O143" i="15"/>
  <c r="V41" i="15"/>
  <c r="M196" i="15"/>
  <c r="V150" i="15"/>
  <c r="M66" i="15"/>
  <c r="O405" i="15"/>
  <c r="P350" i="15"/>
  <c r="O265" i="15"/>
  <c r="V381" i="15"/>
  <c r="S12" i="15"/>
  <c r="C191" i="15"/>
  <c r="D191" i="15" s="1"/>
  <c r="S310" i="15"/>
  <c r="O83" i="15"/>
  <c r="C281" i="15"/>
  <c r="D281" i="15" s="1"/>
  <c r="D22" i="8"/>
  <c r="P329" i="15"/>
  <c r="V349" i="15"/>
  <c r="R378" i="15"/>
  <c r="R412" i="15"/>
  <c r="V161" i="15"/>
  <c r="S50" i="15"/>
  <c r="V224" i="15"/>
  <c r="C133" i="15"/>
  <c r="D133" i="15" s="1"/>
  <c r="O337" i="15"/>
  <c r="C162" i="15"/>
  <c r="D162" i="15" s="1"/>
  <c r="V225" i="15"/>
  <c r="T183" i="15"/>
  <c r="S144" i="15"/>
  <c r="R142" i="15"/>
  <c r="O306" i="15"/>
  <c r="C316" i="15"/>
  <c r="D316" i="15" s="1"/>
  <c r="V314" i="15"/>
  <c r="T383" i="15"/>
  <c r="M191" i="15"/>
  <c r="R109" i="15"/>
  <c r="C231" i="15"/>
  <c r="D231" i="15" s="1"/>
  <c r="C190" i="15"/>
  <c r="D190" i="15" s="1"/>
  <c r="T331" i="15"/>
  <c r="R296" i="15"/>
  <c r="C335" i="15"/>
  <c r="D335" i="15" s="1"/>
  <c r="S114" i="15"/>
  <c r="C146" i="15"/>
  <c r="D146" i="15" s="1"/>
  <c r="M41" i="15"/>
  <c r="V111" i="15"/>
  <c r="C222" i="15"/>
  <c r="D222" i="15" s="1"/>
  <c r="S138" i="15"/>
  <c r="P46" i="15"/>
  <c r="M154" i="15"/>
  <c r="C187" i="15"/>
  <c r="D187" i="15" s="1"/>
  <c r="R98" i="15"/>
  <c r="S111" i="15"/>
  <c r="R303" i="15"/>
  <c r="V306" i="15"/>
  <c r="M73" i="15"/>
  <c r="T219" i="15"/>
  <c r="T88" i="15"/>
  <c r="P339" i="15"/>
  <c r="O359" i="15"/>
  <c r="R309" i="15"/>
  <c r="C263" i="15"/>
  <c r="D263" i="15" s="1"/>
  <c r="S110" i="15"/>
  <c r="O152" i="15"/>
  <c r="T368" i="15"/>
  <c r="S264" i="15"/>
  <c r="S213" i="15"/>
  <c r="C104" i="15"/>
  <c r="D104" i="15" s="1"/>
  <c r="R90" i="15"/>
  <c r="T315" i="15"/>
  <c r="O51" i="15"/>
  <c r="R113" i="15"/>
  <c r="R278" i="15"/>
  <c r="R173" i="15"/>
  <c r="P28" i="15"/>
  <c r="M89" i="15"/>
  <c r="S125" i="15"/>
  <c r="C405" i="15"/>
  <c r="D405" i="15" s="1"/>
  <c r="M391" i="15"/>
  <c r="P225" i="15"/>
  <c r="C330" i="15"/>
  <c r="D330" i="15" s="1"/>
  <c r="R314" i="15"/>
  <c r="S349" i="15"/>
  <c r="R71" i="15"/>
  <c r="P265" i="15"/>
  <c r="P261" i="15"/>
  <c r="R332" i="15"/>
  <c r="R162" i="15"/>
  <c r="M320" i="15"/>
  <c r="C120" i="15"/>
  <c r="D120" i="15" s="1"/>
  <c r="M130" i="15"/>
  <c r="V68" i="15"/>
  <c r="S394" i="15"/>
  <c r="R371" i="15"/>
  <c r="C173" i="15"/>
  <c r="D173" i="15" s="1"/>
  <c r="M161" i="15"/>
  <c r="M326" i="15"/>
  <c r="M310" i="15"/>
  <c r="M240" i="15"/>
  <c r="R171" i="15"/>
  <c r="C51" i="15"/>
  <c r="D51" i="15" s="1"/>
  <c r="P269" i="15"/>
  <c r="R40" i="15"/>
  <c r="R97" i="15"/>
  <c r="P390" i="15"/>
  <c r="T346" i="15"/>
  <c r="O84" i="15"/>
  <c r="R287" i="15"/>
  <c r="P189" i="15"/>
  <c r="M273" i="15"/>
  <c r="V352" i="15"/>
  <c r="V246" i="15"/>
  <c r="M96" i="15"/>
  <c r="T93" i="15"/>
  <c r="M56" i="15"/>
  <c r="R255" i="15"/>
  <c r="T361" i="15"/>
  <c r="R352" i="15"/>
  <c r="P39" i="15"/>
  <c r="M371" i="15"/>
  <c r="R140" i="15"/>
  <c r="S29" i="15"/>
  <c r="M394" i="15"/>
  <c r="S374" i="15"/>
  <c r="O366" i="15"/>
  <c r="M195" i="15"/>
  <c r="M288" i="15"/>
  <c r="S371" i="15"/>
  <c r="O355" i="15"/>
  <c r="C235" i="15"/>
  <c r="D235" i="15" s="1"/>
  <c r="P155" i="15"/>
  <c r="R79" i="15"/>
  <c r="T348" i="15"/>
  <c r="S377" i="15"/>
  <c r="C28" i="15"/>
  <c r="D28" i="15" s="1"/>
  <c r="P94" i="15"/>
  <c r="V126" i="15"/>
  <c r="P402" i="15"/>
  <c r="M245" i="15"/>
  <c r="V11" i="15"/>
  <c r="O256" i="15"/>
  <c r="R399" i="15"/>
  <c r="O212" i="15"/>
  <c r="M7" i="15"/>
  <c r="C88" i="15"/>
  <c r="D88" i="15" s="1"/>
  <c r="R166" i="15"/>
  <c r="M340" i="15"/>
  <c r="T20" i="15"/>
  <c r="T321" i="15"/>
  <c r="V273" i="15"/>
  <c r="M379" i="15"/>
  <c r="T398" i="15"/>
  <c r="S248" i="15"/>
  <c r="M117" i="15"/>
  <c r="R130" i="15"/>
  <c r="R191" i="15"/>
  <c r="O110" i="15"/>
  <c r="O203" i="15"/>
  <c r="C252" i="15"/>
  <c r="D252" i="15" s="1"/>
  <c r="O244" i="15"/>
  <c r="P186" i="15"/>
  <c r="R53" i="15"/>
  <c r="R320" i="15"/>
  <c r="T39" i="15"/>
  <c r="V239" i="15"/>
  <c r="R159" i="15"/>
  <c r="V134" i="15"/>
  <c r="V14" i="15"/>
  <c r="O38" i="15"/>
  <c r="R72" i="15"/>
  <c r="T63" i="15"/>
  <c r="R38" i="15"/>
  <c r="O22" i="15"/>
  <c r="M393" i="15"/>
  <c r="M17" i="15"/>
  <c r="S400" i="15"/>
  <c r="V370" i="15"/>
  <c r="P316" i="15"/>
  <c r="R258" i="15"/>
  <c r="S381" i="15"/>
  <c r="C410" i="15"/>
  <c r="D410" i="15" s="1"/>
  <c r="S255" i="15"/>
  <c r="S63" i="15"/>
  <c r="M220" i="15"/>
  <c r="T388" i="15"/>
  <c r="V94" i="15"/>
  <c r="M199" i="15"/>
  <c r="T61" i="15"/>
  <c r="S109" i="15"/>
  <c r="R184" i="15"/>
  <c r="R253" i="15"/>
  <c r="M333" i="15"/>
  <c r="R15" i="15"/>
  <c r="P297" i="15"/>
  <c r="T192" i="15"/>
  <c r="O397" i="15"/>
  <c r="O232" i="15"/>
  <c r="S175" i="15"/>
  <c r="M69" i="15"/>
  <c r="O392" i="15"/>
  <c r="V110" i="15"/>
  <c r="R351" i="15"/>
  <c r="R26" i="15"/>
  <c r="T247" i="15"/>
  <c r="V142" i="15"/>
  <c r="V73" i="15"/>
  <c r="C368" i="15"/>
  <c r="D368" i="15" s="1"/>
  <c r="P293" i="15"/>
  <c r="V213" i="15"/>
  <c r="M125" i="15"/>
  <c r="C246" i="15"/>
  <c r="D246" i="15" s="1"/>
  <c r="C399" i="15"/>
  <c r="D399" i="15" s="1"/>
  <c r="P149" i="15"/>
  <c r="C270" i="15"/>
  <c r="D270" i="15" s="1"/>
  <c r="P142" i="15"/>
  <c r="C22" i="15"/>
  <c r="D22" i="15" s="1"/>
  <c r="V194" i="15"/>
  <c r="T149" i="15"/>
  <c r="M358" i="15"/>
  <c r="P234" i="15"/>
  <c r="C169" i="15"/>
  <c r="D169" i="15" s="1"/>
  <c r="C58" i="15"/>
  <c r="D58" i="15" s="1"/>
  <c r="S261" i="15"/>
  <c r="O364" i="15"/>
  <c r="M233" i="15"/>
  <c r="V237" i="15"/>
  <c r="R221" i="15"/>
  <c r="C259" i="15"/>
  <c r="D259" i="15" s="1"/>
  <c r="O313" i="15"/>
  <c r="V268" i="15"/>
  <c r="O278" i="15"/>
  <c r="T350" i="15"/>
  <c r="S318" i="15"/>
  <c r="O177" i="15"/>
  <c r="V365" i="15"/>
  <c r="V143" i="15"/>
  <c r="P236" i="15"/>
  <c r="P325" i="15"/>
  <c r="C225" i="15"/>
  <c r="D225" i="15" s="1"/>
  <c r="P266" i="15"/>
  <c r="P312" i="15"/>
  <c r="S26" i="15"/>
  <c r="C47" i="15"/>
  <c r="D47" i="15" s="1"/>
  <c r="O137" i="15"/>
  <c r="S127" i="15"/>
  <c r="P220" i="15"/>
  <c r="M31" i="15"/>
  <c r="V109" i="15"/>
  <c r="S102" i="15"/>
  <c r="V40" i="15"/>
  <c r="M229" i="15"/>
  <c r="V265" i="15"/>
  <c r="C172" i="15"/>
  <c r="D172" i="15" s="1"/>
  <c r="M162" i="15"/>
  <c r="C147" i="15"/>
  <c r="D147" i="15" s="1"/>
  <c r="M369" i="15"/>
  <c r="S82" i="15"/>
  <c r="M281" i="15"/>
  <c r="M204" i="15"/>
  <c r="M107" i="15"/>
  <c r="P276" i="15"/>
  <c r="V47" i="15"/>
  <c r="V288" i="15"/>
  <c r="S115" i="15"/>
  <c r="P209" i="15"/>
  <c r="S150" i="15"/>
  <c r="M106" i="15"/>
  <c r="M226" i="15"/>
  <c r="R199" i="15"/>
  <c r="O361" i="15"/>
  <c r="R391" i="15"/>
  <c r="S321" i="15"/>
  <c r="R196" i="15"/>
  <c r="T400" i="15"/>
  <c r="P124" i="15"/>
  <c r="S60" i="15"/>
  <c r="M159" i="15"/>
  <c r="C358" i="15"/>
  <c r="D358" i="15" s="1"/>
  <c r="S215" i="15"/>
  <c r="S280" i="15"/>
  <c r="O144" i="15"/>
  <c r="V238" i="15"/>
  <c r="O75" i="15"/>
  <c r="C371" i="15"/>
  <c r="D371" i="15" s="1"/>
  <c r="O322" i="15"/>
  <c r="C351" i="15"/>
  <c r="D351" i="15" s="1"/>
  <c r="O284" i="15"/>
  <c r="T86" i="15"/>
  <c r="P398" i="15"/>
  <c r="T374" i="15"/>
  <c r="V276" i="15"/>
  <c r="R360" i="15"/>
  <c r="P313" i="15"/>
  <c r="V37" i="15"/>
  <c r="S281" i="15"/>
  <c r="C299" i="15"/>
  <c r="D299" i="15" s="1"/>
  <c r="V9" i="15"/>
  <c r="P334" i="15"/>
  <c r="T202" i="15"/>
  <c r="O325" i="15"/>
  <c r="O368" i="15"/>
  <c r="C124" i="15"/>
  <c r="D124" i="15" s="1"/>
  <c r="P324" i="15"/>
  <c r="T359" i="15"/>
  <c r="R377" i="15"/>
  <c r="O19" i="15"/>
  <c r="M26" i="15"/>
  <c r="C17" i="15"/>
  <c r="D17" i="15" s="1"/>
  <c r="S202" i="15"/>
  <c r="R317" i="15"/>
  <c r="T79" i="15"/>
  <c r="P389" i="15"/>
  <c r="O396" i="15"/>
  <c r="M408" i="15"/>
  <c r="O311" i="15"/>
  <c r="S42" i="15"/>
  <c r="V242" i="15"/>
  <c r="P304" i="15"/>
  <c r="T18" i="15"/>
  <c r="P60" i="15"/>
  <c r="P193" i="15"/>
  <c r="P243" i="15"/>
  <c r="P351" i="15"/>
  <c r="M8" i="15"/>
  <c r="T206" i="15"/>
  <c r="T234" i="15"/>
  <c r="O398" i="15"/>
  <c r="S409" i="15"/>
  <c r="T74" i="15"/>
  <c r="S263" i="15"/>
  <c r="R386" i="15"/>
  <c r="C46" i="15"/>
  <c r="D46" i="15" s="1"/>
  <c r="C84" i="15"/>
  <c r="D84" i="15" s="1"/>
  <c r="S271" i="15"/>
  <c r="R398" i="15"/>
  <c r="T131" i="15"/>
  <c r="P163" i="15"/>
  <c r="M153" i="15"/>
  <c r="P357" i="15"/>
  <c r="T211" i="15"/>
  <c r="R280" i="15"/>
  <c r="M412" i="15"/>
  <c r="C344" i="15"/>
  <c r="D344" i="15" s="1"/>
  <c r="C148" i="15"/>
  <c r="D148" i="15" s="1"/>
  <c r="T378" i="15"/>
  <c r="O303" i="15"/>
  <c r="M175" i="15"/>
  <c r="O136" i="15"/>
  <c r="O148" i="15"/>
  <c r="O109" i="15"/>
  <c r="T320" i="15"/>
  <c r="T271" i="15"/>
  <c r="T408" i="15"/>
  <c r="R349" i="15"/>
  <c r="R102" i="15"/>
  <c r="S126" i="15"/>
  <c r="O209" i="15"/>
  <c r="S411" i="15"/>
  <c r="P146" i="15"/>
  <c r="P101" i="15"/>
  <c r="M165" i="15"/>
  <c r="R350" i="15"/>
  <c r="S235" i="15"/>
  <c r="C48" i="15"/>
  <c r="D48" i="15" s="1"/>
  <c r="C271" i="15"/>
  <c r="D271" i="15" s="1"/>
  <c r="S18" i="15"/>
  <c r="T59" i="15"/>
  <c r="S353" i="15"/>
  <c r="S325" i="15"/>
  <c r="C181" i="15"/>
  <c r="D181" i="15" s="1"/>
  <c r="R10" i="15"/>
  <c r="T98" i="15"/>
  <c r="V106" i="15"/>
  <c r="R182" i="15"/>
  <c r="V233" i="15"/>
  <c r="O305" i="15"/>
  <c r="P249" i="15"/>
  <c r="T282" i="15"/>
  <c r="O39" i="15"/>
  <c r="M208" i="15"/>
  <c r="M332" i="15"/>
  <c r="D26" i="8"/>
  <c r="M184" i="15"/>
  <c r="S36" i="15"/>
  <c r="P159" i="15"/>
  <c r="T150" i="15"/>
  <c r="C163" i="15"/>
  <c r="D163" i="15" s="1"/>
  <c r="V60" i="15"/>
  <c r="P30" i="15"/>
  <c r="T147" i="15"/>
  <c r="C16" i="15"/>
  <c r="D16" i="15" s="1"/>
  <c r="M105" i="15"/>
  <c r="T401" i="15"/>
  <c r="P346" i="15"/>
  <c r="P157" i="15"/>
  <c r="P42" i="15"/>
  <c r="V389" i="15"/>
  <c r="R368" i="15"/>
  <c r="P368" i="15"/>
  <c r="O367" i="15"/>
  <c r="R66" i="15"/>
  <c r="M78" i="15"/>
  <c r="O349" i="15"/>
  <c r="S343" i="15"/>
  <c r="T395" i="15"/>
  <c r="R224" i="15"/>
  <c r="V269" i="15"/>
  <c r="O230" i="15"/>
  <c r="C284" i="15"/>
  <c r="D284" i="15" s="1"/>
  <c r="R147" i="15"/>
  <c r="O145" i="15"/>
  <c r="C164" i="15"/>
  <c r="D164" i="15" s="1"/>
  <c r="R388" i="15"/>
  <c r="V176" i="15"/>
  <c r="M212" i="15"/>
  <c r="C153" i="15"/>
  <c r="D153" i="15" s="1"/>
  <c r="R325" i="15"/>
  <c r="C332" i="15"/>
  <c r="D332" i="15" s="1"/>
  <c r="M232" i="15"/>
  <c r="V345" i="15"/>
  <c r="P407" i="15"/>
  <c r="P412" i="15"/>
  <c r="T257" i="15"/>
  <c r="T112" i="15"/>
  <c r="T126" i="15"/>
  <c r="O128" i="15"/>
  <c r="M82" i="15"/>
  <c r="V315" i="15"/>
  <c r="P332" i="15"/>
  <c r="C117" i="15"/>
  <c r="D117" i="15" s="1"/>
  <c r="C214" i="15"/>
  <c r="D214" i="15" s="1"/>
  <c r="P131" i="15"/>
  <c r="O406" i="15"/>
  <c r="V137" i="15"/>
  <c r="O208" i="15"/>
  <c r="P135" i="15"/>
  <c r="P395" i="15"/>
  <c r="T43" i="15"/>
  <c r="V54" i="15"/>
  <c r="S309" i="15"/>
  <c r="C273" i="15"/>
  <c r="D273" i="15" s="1"/>
  <c r="M95" i="15"/>
  <c r="V91" i="15"/>
  <c r="V155" i="15"/>
  <c r="M252" i="15"/>
  <c r="V332" i="15"/>
  <c r="S336" i="15"/>
  <c r="C140" i="15"/>
  <c r="D140" i="15" s="1"/>
  <c r="S295" i="15"/>
  <c r="V255" i="15"/>
  <c r="T177" i="15"/>
  <c r="R372" i="15"/>
  <c r="C128" i="15"/>
  <c r="D128" i="15" s="1"/>
  <c r="T198" i="15"/>
  <c r="S130" i="15"/>
  <c r="T316" i="15"/>
  <c r="R343" i="15"/>
  <c r="S176" i="15"/>
  <c r="R74" i="15"/>
  <c r="P306" i="15"/>
  <c r="R82" i="15"/>
  <c r="T175" i="15"/>
  <c r="O253" i="15"/>
  <c r="T323" i="15"/>
  <c r="V205" i="15"/>
  <c r="O399" i="15"/>
  <c r="V408" i="15"/>
  <c r="C25" i="15"/>
  <c r="D25" i="15" s="1"/>
  <c r="R249" i="15"/>
  <c r="C356" i="15"/>
  <c r="D356" i="15" s="1"/>
  <c r="O274" i="15"/>
  <c r="V112" i="15"/>
  <c r="P6" i="15"/>
  <c r="R306" i="15"/>
  <c r="R211" i="15"/>
  <c r="T200" i="15"/>
  <c r="O408" i="15"/>
  <c r="S288" i="15"/>
  <c r="P16" i="15"/>
  <c r="O186" i="15"/>
  <c r="T29" i="15"/>
  <c r="S137" i="15"/>
  <c r="V279" i="15"/>
  <c r="C383" i="15"/>
  <c r="D383" i="15" s="1"/>
  <c r="V181" i="15"/>
  <c r="C409" i="15"/>
  <c r="D409" i="15" s="1"/>
  <c r="O409" i="15"/>
  <c r="V154" i="15"/>
  <c r="C388" i="15"/>
  <c r="D388" i="15" s="1"/>
  <c r="P298" i="15"/>
  <c r="M39" i="15"/>
  <c r="C129" i="15"/>
  <c r="D129" i="15" s="1"/>
  <c r="T143" i="15"/>
  <c r="M35" i="15"/>
  <c r="V344" i="15"/>
  <c r="S206" i="15"/>
  <c r="O60" i="15"/>
  <c r="O113" i="15"/>
  <c r="O189" i="15"/>
  <c r="O102" i="15"/>
  <c r="V135" i="15"/>
  <c r="V45" i="15"/>
  <c r="C345" i="15"/>
  <c r="D345" i="15" s="1"/>
  <c r="T236" i="15"/>
  <c r="O334" i="15"/>
  <c r="V245" i="15"/>
  <c r="C398" i="15"/>
  <c r="D398" i="15" s="1"/>
  <c r="S244" i="15"/>
  <c r="P27" i="15"/>
  <c r="V331" i="15"/>
  <c r="S239" i="15"/>
  <c r="R311" i="15"/>
  <c r="S284" i="15"/>
  <c r="P166" i="15"/>
  <c r="R48" i="15"/>
  <c r="O134" i="15"/>
  <c r="R64" i="15"/>
  <c r="S166" i="15"/>
  <c r="S64" i="15"/>
  <c r="P74" i="15"/>
  <c r="O23" i="15"/>
  <c r="T412" i="15"/>
  <c r="R288" i="15"/>
  <c r="V81" i="15"/>
  <c r="R246" i="15"/>
  <c r="P246" i="15"/>
  <c r="R410" i="15"/>
  <c r="P307" i="15"/>
  <c r="O390" i="15"/>
  <c r="M259" i="15"/>
  <c r="R16" i="15"/>
  <c r="C333" i="15"/>
  <c r="D333" i="15" s="1"/>
  <c r="S279" i="15"/>
  <c r="S75" i="15"/>
  <c r="P271" i="15"/>
  <c r="P232" i="15"/>
  <c r="O374" i="15"/>
  <c r="O258" i="15"/>
  <c r="O321" i="15"/>
  <c r="O170" i="15"/>
  <c r="C198" i="15"/>
  <c r="D198" i="15" s="1"/>
  <c r="O250" i="15"/>
  <c r="C53" i="15"/>
  <c r="D53" i="15" s="1"/>
  <c r="C408" i="15"/>
  <c r="D408" i="15" s="1"/>
  <c r="C229" i="15"/>
  <c r="D229" i="15" s="1"/>
  <c r="R28" i="15"/>
  <c r="V215" i="15"/>
  <c r="T46" i="15"/>
  <c r="V57" i="15"/>
  <c r="R355" i="15"/>
  <c r="V86" i="15"/>
  <c r="T27" i="15"/>
  <c r="O333" i="15"/>
  <c r="O32" i="15"/>
  <c r="T85" i="15"/>
  <c r="M131" i="15"/>
  <c r="O380" i="15"/>
  <c r="R291" i="15"/>
  <c r="O69" i="15"/>
  <c r="V10" i="15"/>
  <c r="O252" i="15"/>
  <c r="T324" i="15"/>
  <c r="P210" i="15"/>
  <c r="V290" i="15"/>
  <c r="O88" i="15"/>
  <c r="S260" i="15"/>
  <c r="R42" i="15"/>
  <c r="T139" i="15"/>
  <c r="P199" i="15"/>
  <c r="C314" i="15"/>
  <c r="D314" i="15" s="1"/>
  <c r="R364" i="15"/>
  <c r="R27" i="15"/>
  <c r="M45" i="15"/>
  <c r="R376" i="15"/>
  <c r="V210" i="15"/>
  <c r="M411" i="15"/>
  <c r="C91" i="15"/>
  <c r="D91" i="15" s="1"/>
  <c r="M193" i="15"/>
  <c r="S188" i="15"/>
  <c r="S224" i="15"/>
  <c r="S10" i="15"/>
  <c r="M172" i="15"/>
  <c r="M55" i="15"/>
  <c r="M210" i="15"/>
  <c r="V211" i="15"/>
  <c r="O196" i="15"/>
  <c r="R19" i="15"/>
  <c r="C182" i="15"/>
  <c r="D182" i="15" s="1"/>
  <c r="C75" i="15"/>
  <c r="D75" i="15" s="1"/>
  <c r="T403" i="15"/>
  <c r="T273" i="15"/>
  <c r="P45" i="15"/>
  <c r="M58" i="15"/>
  <c r="P84" i="15"/>
  <c r="V129" i="15"/>
  <c r="R138" i="15"/>
  <c r="U411" i="15" l="1" a="1"/>
  <c r="U411" i="15" s="1"/>
  <c r="Q411" i="15" a="1"/>
  <c r="Q411" i="15" s="1"/>
  <c r="N411" i="15" a="1"/>
  <c r="N411" i="15" s="1"/>
  <c r="O43" i="14" s="1"/>
  <c r="U402" i="15" a="1"/>
  <c r="U402" i="15" s="1"/>
  <c r="N402" i="15" a="1"/>
  <c r="N402" i="15" s="1"/>
  <c r="O34" i="14" s="1"/>
  <c r="Q402" i="15" a="1"/>
  <c r="Q402" i="15" s="1"/>
  <c r="Q364" i="15" a="1"/>
  <c r="Q364" i="15" s="1"/>
  <c r="N364" i="15" a="1"/>
  <c r="N364" i="15" s="1"/>
  <c r="N37" i="14" s="1"/>
  <c r="U364" i="15" a="1"/>
  <c r="U364" i="15" s="1"/>
  <c r="Q401" i="15" a="1"/>
  <c r="Q401" i="15" s="1"/>
  <c r="U401" i="15" a="1"/>
  <c r="U401" i="15" s="1"/>
  <c r="N401" i="15" a="1"/>
  <c r="N401" i="15" s="1"/>
  <c r="O33" i="14" s="1"/>
  <c r="N172" i="15" a="1"/>
  <c r="N172" i="15" s="1"/>
  <c r="J9" i="14" s="1"/>
  <c r="Q172" i="15" a="1"/>
  <c r="Q172" i="15" s="1"/>
  <c r="U172" i="15" a="1"/>
  <c r="U172" i="15" s="1"/>
  <c r="Q78" i="15" a="1"/>
  <c r="Q78" i="15" s="1"/>
  <c r="U78" i="15" a="1"/>
  <c r="U78" i="15" s="1"/>
  <c r="N78" i="15" a="1"/>
  <c r="N78" i="15" s="1"/>
  <c r="U412" i="15" a="1"/>
  <c r="U412" i="15" s="1"/>
  <c r="N412" i="15" a="1"/>
  <c r="N412" i="15" s="1"/>
  <c r="O44" i="14" s="1"/>
  <c r="Q412" i="15" a="1"/>
  <c r="Q412" i="15" s="1"/>
  <c r="U281" i="15" a="1"/>
  <c r="U281" i="15" s="1"/>
  <c r="Q281" i="15" a="1"/>
  <c r="Q281" i="15" s="1"/>
  <c r="N281" i="15" a="1"/>
  <c r="N281" i="15" s="1"/>
  <c r="L36" i="14" s="1"/>
  <c r="N125" i="15" a="1"/>
  <c r="N125" i="15" s="1"/>
  <c r="H44" i="14" s="1"/>
  <c r="U125" i="15" a="1"/>
  <c r="U125" i="15" s="1"/>
  <c r="Q125" i="15" a="1"/>
  <c r="Q125" i="15" s="1"/>
  <c r="Q393" i="15" a="1"/>
  <c r="Q393" i="15" s="1"/>
  <c r="U393" i="15" a="1"/>
  <c r="U393" i="15" s="1"/>
  <c r="N393" i="15" a="1"/>
  <c r="N393" i="15" s="1"/>
  <c r="N195" i="15" a="1"/>
  <c r="N195" i="15" s="1"/>
  <c r="J32" i="14" s="1"/>
  <c r="U195" i="15" a="1"/>
  <c r="U195" i="15" s="1"/>
  <c r="Q195" i="15" a="1"/>
  <c r="Q195" i="15" s="1"/>
  <c r="U380" i="15" a="1"/>
  <c r="U380" i="15" s="1"/>
  <c r="Q380" i="15" a="1"/>
  <c r="Q380" i="15" s="1"/>
  <c r="N380" i="15" a="1"/>
  <c r="N380" i="15" s="1"/>
  <c r="O12" i="14" s="1"/>
  <c r="Q231" i="15" a="1"/>
  <c r="Q231" i="15" s="1"/>
  <c r="U231" i="15" a="1"/>
  <c r="U231" i="15" s="1"/>
  <c r="N231" i="15" a="1"/>
  <c r="N231" i="15" s="1"/>
  <c r="K27" i="14" s="1"/>
  <c r="N335" i="15" a="1"/>
  <c r="N335" i="15" s="1"/>
  <c r="U335" i="15" a="1"/>
  <c r="U335" i="15" s="1"/>
  <c r="Q335" i="15" a="1"/>
  <c r="Q335" i="15" s="1"/>
  <c r="Q67" i="15" a="1"/>
  <c r="Q67" i="15" s="1"/>
  <c r="N67" i="15" a="1"/>
  <c r="N67" i="15" s="1"/>
  <c r="G27" i="14" s="1"/>
  <c r="U67" i="15" a="1"/>
  <c r="U67" i="15" s="1"/>
  <c r="Q284" i="15" a="1"/>
  <c r="Q284" i="15" s="1"/>
  <c r="N284" i="15" a="1"/>
  <c r="N284" i="15" s="1"/>
  <c r="L39" i="14" s="1"/>
  <c r="U284" i="15" a="1"/>
  <c r="U284" i="15" s="1"/>
  <c r="U317" i="15" a="1"/>
  <c r="U317" i="15" s="1"/>
  <c r="N317" i="15" a="1"/>
  <c r="N317" i="15" s="1"/>
  <c r="M31" i="14" s="1"/>
  <c r="Q317" i="15" a="1"/>
  <c r="Q317" i="15" s="1"/>
  <c r="N321" i="15" a="1"/>
  <c r="N321" i="15" s="1"/>
  <c r="U321" i="15" a="1"/>
  <c r="U321" i="15" s="1"/>
  <c r="Q321" i="15" a="1"/>
  <c r="Q321" i="15" s="1"/>
  <c r="Q230" i="15" a="1"/>
  <c r="Q230" i="15" s="1"/>
  <c r="N230" i="15" a="1"/>
  <c r="N230" i="15" s="1"/>
  <c r="K26" i="14" s="1"/>
  <c r="U230" i="15" a="1"/>
  <c r="U230" i="15" s="1"/>
  <c r="Q271" i="15" a="1"/>
  <c r="Q271" i="15" s="1"/>
  <c r="N271" i="15" a="1"/>
  <c r="N271" i="15" s="1"/>
  <c r="L26" i="14" s="1"/>
  <c r="U271" i="15" a="1"/>
  <c r="U271" i="15" s="1"/>
  <c r="N126" i="15" a="1"/>
  <c r="N126" i="15" s="1"/>
  <c r="U126" i="15" a="1"/>
  <c r="U126" i="15" s="1"/>
  <c r="Q126" i="15" a="1"/>
  <c r="Q126" i="15" s="1"/>
  <c r="N109" i="15" a="1"/>
  <c r="N109" i="15" s="1"/>
  <c r="H28" i="14" s="1"/>
  <c r="U109" i="15" a="1"/>
  <c r="U109" i="15" s="1"/>
  <c r="Q109" i="15" a="1"/>
  <c r="Q109" i="15" s="1"/>
  <c r="Q357" i="15" a="1"/>
  <c r="Q357" i="15" s="1"/>
  <c r="N357" i="15" a="1"/>
  <c r="N357" i="15" s="1"/>
  <c r="U357" i="15" a="1"/>
  <c r="U357" i="15" s="1"/>
  <c r="G58" i="17"/>
  <c r="G55" i="17"/>
  <c r="G57" i="17"/>
  <c r="G60" i="17"/>
  <c r="G64" i="17"/>
  <c r="N166" i="15" a="1"/>
  <c r="N166" i="15" s="1"/>
  <c r="I44" i="14" s="1"/>
  <c r="U166" i="15" a="1"/>
  <c r="U166" i="15" s="1"/>
  <c r="Q166" i="15" a="1"/>
  <c r="Q166" i="15" s="1"/>
  <c r="Q236" i="15" a="1"/>
  <c r="Q236" i="15" s="1"/>
  <c r="U236" i="15" a="1"/>
  <c r="U236" i="15" s="1"/>
  <c r="N236" i="15" a="1"/>
  <c r="N236" i="15" s="1"/>
  <c r="K32" i="14" s="1"/>
  <c r="U384" i="15" a="1"/>
  <c r="U384" i="15" s="1"/>
  <c r="Q384" i="15" a="1"/>
  <c r="Q384" i="15" s="1"/>
  <c r="N384" i="15" a="1"/>
  <c r="N384" i="15" s="1"/>
  <c r="O16" i="14" s="1"/>
  <c r="N168" i="15" a="1"/>
  <c r="N168" i="15" s="1"/>
  <c r="J5" i="14" s="1"/>
  <c r="U168" i="15" a="1"/>
  <c r="U168" i="15" s="1"/>
  <c r="Q168" i="15" a="1"/>
  <c r="Q168" i="15" s="1"/>
  <c r="Q262" i="15" a="1"/>
  <c r="Q262" i="15" s="1"/>
  <c r="N262" i="15" a="1"/>
  <c r="N262" i="15" s="1"/>
  <c r="U262" i="15" a="1"/>
  <c r="U262" i="15" s="1"/>
  <c r="Q250" i="15" a="1"/>
  <c r="Q250" i="15" s="1"/>
  <c r="U250" i="15" a="1"/>
  <c r="U250" i="15" s="1"/>
  <c r="N250" i="15" a="1"/>
  <c r="N250" i="15" s="1"/>
  <c r="L5" i="14" s="1"/>
  <c r="U112" i="15" a="1"/>
  <c r="U112" i="15" s="1"/>
  <c r="Q112" i="15" a="1"/>
  <c r="Q112" i="15" s="1"/>
  <c r="N112" i="15" a="1"/>
  <c r="N112" i="15" s="1"/>
  <c r="H31" i="14" s="1"/>
  <c r="Q234" i="15" a="1"/>
  <c r="Q234" i="15" s="1"/>
  <c r="N234" i="15" a="1"/>
  <c r="N234" i="15" s="1"/>
  <c r="U234" i="15" a="1"/>
  <c r="U234" i="15" s="1"/>
  <c r="N58" i="15" a="1"/>
  <c r="N58" i="15" s="1"/>
  <c r="G18" i="14" s="1"/>
  <c r="U58" i="15" a="1"/>
  <c r="U58" i="15" s="1"/>
  <c r="Q58" i="15" a="1"/>
  <c r="Q58" i="15" s="1"/>
  <c r="U96" i="15" a="1"/>
  <c r="U96" i="15" s="1"/>
  <c r="N96" i="15" a="1"/>
  <c r="N96" i="15" s="1"/>
  <c r="H15" i="14" s="1"/>
  <c r="Q96" i="15" a="1"/>
  <c r="Q96" i="15" s="1"/>
  <c r="N320" i="15" a="1"/>
  <c r="N320" i="15" s="1"/>
  <c r="M34" i="14" s="1"/>
  <c r="U320" i="15" a="1"/>
  <c r="U320" i="15" s="1"/>
  <c r="Q320" i="15" a="1"/>
  <c r="Q320" i="15" s="1"/>
  <c r="Q196" i="15" a="1"/>
  <c r="Q196" i="15" s="1"/>
  <c r="U196" i="15" a="1"/>
  <c r="U196" i="15" s="1"/>
  <c r="N196" i="15" a="1"/>
  <c r="N196" i="15" s="1"/>
  <c r="J33" i="14" s="1"/>
  <c r="N396" i="15" a="1"/>
  <c r="N396" i="15" s="1"/>
  <c r="O28" i="14" s="1"/>
  <c r="U396" i="15" a="1"/>
  <c r="U396" i="15" s="1"/>
  <c r="Q396" i="15" a="1"/>
  <c r="Q396" i="15" s="1"/>
  <c r="N43" i="15" a="1"/>
  <c r="N43" i="15" s="1"/>
  <c r="F44" i="14" s="1"/>
  <c r="Q43" i="15" a="1"/>
  <c r="Q43" i="15" s="1"/>
  <c r="U43" i="15" a="1"/>
  <c r="U43" i="15" s="1"/>
  <c r="U348" i="15" a="1"/>
  <c r="U348" i="15" s="1"/>
  <c r="N348" i="15" a="1"/>
  <c r="N348" i="15" s="1"/>
  <c r="N21" i="14" s="1"/>
  <c r="Q348" i="15" a="1"/>
  <c r="Q348" i="15" s="1"/>
  <c r="U3" i="15" a="1"/>
  <c r="U3" i="15" s="1"/>
  <c r="Q3" i="15" a="1"/>
  <c r="Q3" i="15" s="1"/>
  <c r="N3" i="15" a="1"/>
  <c r="N3" i="15" s="1"/>
  <c r="Q186" i="15" a="1"/>
  <c r="Q186" i="15" s="1"/>
  <c r="U186" i="15" a="1"/>
  <c r="U186" i="15" s="1"/>
  <c r="N186" i="15" a="1"/>
  <c r="N186" i="15" s="1"/>
  <c r="J23" i="14" s="1"/>
  <c r="N350" i="15" a="1"/>
  <c r="N350" i="15" s="1"/>
  <c r="N23" i="14" s="1"/>
  <c r="Q350" i="15" a="1"/>
  <c r="Q350" i="15" s="1"/>
  <c r="U350" i="15" a="1"/>
  <c r="U350" i="15" s="1"/>
  <c r="Q65" i="15" a="1"/>
  <c r="Q65" i="15" s="1"/>
  <c r="N65" i="15" a="1"/>
  <c r="N65" i="15" s="1"/>
  <c r="U65" i="15" a="1"/>
  <c r="U65" i="15" s="1"/>
  <c r="N6" i="15" a="1"/>
  <c r="N6" i="15" s="1"/>
  <c r="F7" i="14" s="1"/>
  <c r="Q6" i="15" a="1"/>
  <c r="Q6" i="15" s="1"/>
  <c r="U6" i="15" a="1"/>
  <c r="U6" i="15" s="1"/>
  <c r="N116" i="15" a="1"/>
  <c r="N116" i="15" s="1"/>
  <c r="Q116" i="15" a="1"/>
  <c r="Q116" i="15" s="1"/>
  <c r="U116" i="15" a="1"/>
  <c r="U116" i="15" s="1"/>
  <c r="N221" i="15" a="1"/>
  <c r="N221" i="15" s="1"/>
  <c r="Q221" i="15" a="1"/>
  <c r="Q221" i="15" s="1"/>
  <c r="U221" i="15" a="1"/>
  <c r="U221" i="15" s="1"/>
  <c r="N97" i="15" a="1"/>
  <c r="N97" i="15" s="1"/>
  <c r="H16" i="14" s="1"/>
  <c r="U97" i="15" a="1"/>
  <c r="U97" i="15" s="1"/>
  <c r="Q97" i="15" a="1"/>
  <c r="Q97" i="15" s="1"/>
  <c r="N237" i="15" a="1"/>
  <c r="N237" i="15" s="1"/>
  <c r="K33" i="14" s="1"/>
  <c r="Q237" i="15" a="1"/>
  <c r="Q237" i="15" s="1"/>
  <c r="U237" i="15" a="1"/>
  <c r="U237" i="15" s="1"/>
  <c r="U390" i="15" a="1"/>
  <c r="U390" i="15" s="1"/>
  <c r="Q390" i="15" a="1"/>
  <c r="Q390" i="15" s="1"/>
  <c r="G42" i="17" s="1"/>
  <c r="N390" i="15" a="1"/>
  <c r="N390" i="15" s="1"/>
  <c r="Q253" i="15" a="1"/>
  <c r="Q253" i="15" s="1"/>
  <c r="U253" i="15" a="1"/>
  <c r="U253" i="15" s="1"/>
  <c r="N253" i="15" a="1"/>
  <c r="N253" i="15" s="1"/>
  <c r="Q75" i="15" a="1"/>
  <c r="Q75" i="15" s="1"/>
  <c r="U75" i="15" a="1"/>
  <c r="U75" i="15" s="1"/>
  <c r="N75" i="15" a="1"/>
  <c r="N75" i="15" s="1"/>
  <c r="Q174" i="15" a="1"/>
  <c r="Q174" i="15" s="1"/>
  <c r="N174" i="15" a="1"/>
  <c r="N174" i="15" s="1"/>
  <c r="J11" i="14" s="1"/>
  <c r="U174" i="15" a="1"/>
  <c r="U174" i="15" s="1"/>
  <c r="Q254" i="15" a="1"/>
  <c r="Q254" i="15" s="1"/>
  <c r="U254" i="15" a="1"/>
  <c r="U254" i="15" s="1"/>
  <c r="N254" i="15" a="1"/>
  <c r="N254" i="15" s="1"/>
  <c r="L9" i="14" s="1"/>
  <c r="Q347" i="15" a="1"/>
  <c r="Q347" i="15" s="1"/>
  <c r="N347" i="15" a="1"/>
  <c r="N347" i="15" s="1"/>
  <c r="N20" i="14" s="1"/>
  <c r="U347" i="15" a="1"/>
  <c r="U347" i="15" s="1"/>
  <c r="U251" i="15" a="1"/>
  <c r="U251" i="15" s="1"/>
  <c r="N251" i="15" a="1"/>
  <c r="N251" i="15" s="1"/>
  <c r="Q251" i="15" a="1"/>
  <c r="Q251" i="15" s="1"/>
  <c r="N246" i="15" a="1"/>
  <c r="N246" i="15" s="1"/>
  <c r="K42" i="14" s="1"/>
  <c r="Q246" i="15" a="1"/>
  <c r="Q246" i="15" s="1"/>
  <c r="U246" i="15" a="1"/>
  <c r="U246" i="15" s="1"/>
  <c r="Q50" i="15" a="1"/>
  <c r="Q50" i="15" s="1"/>
  <c r="U50" i="15" a="1"/>
  <c r="U50" i="15" s="1"/>
  <c r="N50" i="15" a="1"/>
  <c r="N50" i="15" s="1"/>
  <c r="U190" i="15" a="1"/>
  <c r="U190" i="15" s="1"/>
  <c r="N190" i="15" a="1"/>
  <c r="N190" i="15" s="1"/>
  <c r="J27" i="14" s="1"/>
  <c r="Q190" i="15" a="1"/>
  <c r="Q190" i="15" s="1"/>
  <c r="Q294" i="15" a="1"/>
  <c r="Q294" i="15" s="1"/>
  <c r="U294" i="15" a="1"/>
  <c r="U294" i="15" s="1"/>
  <c r="N294" i="15" a="1"/>
  <c r="N294" i="15" s="1"/>
  <c r="Q187" i="15" a="1"/>
  <c r="Q187" i="15" s="1"/>
  <c r="U187" i="15" a="1"/>
  <c r="U187" i="15" s="1"/>
  <c r="N187" i="15" a="1"/>
  <c r="N187" i="15" s="1"/>
  <c r="J24" i="14" s="1"/>
  <c r="U360" i="15" a="1"/>
  <c r="U360" i="15" s="1"/>
  <c r="N360" i="15" a="1"/>
  <c r="N360" i="15" s="1"/>
  <c r="N33" i="14" s="1"/>
  <c r="Q360" i="15" a="1"/>
  <c r="Q360" i="15" s="1"/>
  <c r="Q365" i="15" a="1"/>
  <c r="Q365" i="15" s="1"/>
  <c r="U365" i="15" a="1"/>
  <c r="U365" i="15" s="1"/>
  <c r="N365" i="15" a="1"/>
  <c r="N365" i="15" s="1"/>
  <c r="U131" i="15" a="1"/>
  <c r="U131" i="15" s="1"/>
  <c r="N131" i="15" a="1"/>
  <c r="N131" i="15" s="1"/>
  <c r="I9" i="14" s="1"/>
  <c r="Q131" i="15" a="1"/>
  <c r="Q131" i="15" s="1"/>
  <c r="N226" i="15" a="1"/>
  <c r="N226" i="15" s="1"/>
  <c r="U226" i="15" a="1"/>
  <c r="U226" i="15" s="1"/>
  <c r="Q226" i="15" a="1"/>
  <c r="Q226" i="15" s="1"/>
  <c r="U369" i="15" a="1"/>
  <c r="U369" i="15" s="1"/>
  <c r="N369" i="15" a="1"/>
  <c r="N369" i="15" s="1"/>
  <c r="N42" i="14" s="1"/>
  <c r="Q369" i="15" a="1"/>
  <c r="Q369" i="15" s="1"/>
  <c r="U220" i="15" a="1"/>
  <c r="U220" i="15" s="1"/>
  <c r="N220" i="15" a="1"/>
  <c r="N220" i="15" s="1"/>
  <c r="K16" i="14" s="1"/>
  <c r="Q220" i="15" a="1"/>
  <c r="Q220" i="15" s="1"/>
  <c r="N89" i="15" a="1"/>
  <c r="N89" i="15" s="1"/>
  <c r="Q89" i="15" a="1"/>
  <c r="Q89" i="15" s="1"/>
  <c r="U89" i="15" a="1"/>
  <c r="U89" i="15" s="1"/>
  <c r="U88" i="15" a="1"/>
  <c r="U88" i="15" s="1"/>
  <c r="Q88" i="15" a="1"/>
  <c r="Q88" i="15" s="1"/>
  <c r="N88" i="15" a="1"/>
  <c r="N88" i="15" s="1"/>
  <c r="H7" i="14" s="1"/>
  <c r="N155" i="15" a="1"/>
  <c r="N155" i="15" s="1"/>
  <c r="I33" i="14" s="1"/>
  <c r="U155" i="15" a="1"/>
  <c r="U155" i="15" s="1"/>
  <c r="Q155" i="15" a="1"/>
  <c r="Q155" i="15" s="1"/>
  <c r="Q42" i="15" a="1"/>
  <c r="Q42" i="15" s="1"/>
  <c r="N42" i="15" a="1"/>
  <c r="N42" i="15" s="1"/>
  <c r="F43" i="14" s="1"/>
  <c r="U42" i="15" a="1"/>
  <c r="U42" i="15" s="1"/>
  <c r="U100" i="15" a="1"/>
  <c r="U100" i="15" s="1"/>
  <c r="Q100" i="15" a="1"/>
  <c r="Q100" i="15" s="1"/>
  <c r="N100" i="15" a="1"/>
  <c r="N100" i="15" s="1"/>
  <c r="H19" i="14" s="1"/>
  <c r="Q383" i="15" a="1"/>
  <c r="Q383" i="15" s="1"/>
  <c r="U383" i="15" a="1"/>
  <c r="U383" i="15" s="1"/>
  <c r="N383" i="15" a="1"/>
  <c r="N383" i="15" s="1"/>
  <c r="O15" i="14" s="1"/>
  <c r="N22" i="15" a="1"/>
  <c r="N22" i="15" s="1"/>
  <c r="F23" i="14" s="1"/>
  <c r="U22" i="15" a="1"/>
  <c r="U22" i="15" s="1"/>
  <c r="Q22" i="15" a="1"/>
  <c r="Q22" i="15" s="1"/>
  <c r="Q27" i="15" a="1"/>
  <c r="Q27" i="15" s="1"/>
  <c r="G61" i="17" s="1"/>
  <c r="N27" i="15" a="1"/>
  <c r="N27" i="15" s="1"/>
  <c r="F28" i="14" s="1"/>
  <c r="U27" i="15" a="1"/>
  <c r="U27" i="15" s="1"/>
  <c r="G62" i="17" s="1"/>
  <c r="G87" i="17"/>
  <c r="Q83" i="15" a="1"/>
  <c r="Q83" i="15" s="1"/>
  <c r="U83" i="15" a="1"/>
  <c r="U83" i="15" s="1"/>
  <c r="N83" i="15" a="1"/>
  <c r="N83" i="15" s="1"/>
  <c r="G43" i="14" s="1"/>
  <c r="U103" i="15" a="1"/>
  <c r="U103" i="15" s="1"/>
  <c r="N103" i="15" a="1"/>
  <c r="N103" i="15" s="1"/>
  <c r="Q103" i="15" a="1"/>
  <c r="Q103" i="15" s="1"/>
  <c r="N399" i="15" a="1"/>
  <c r="N399" i="15" s="1"/>
  <c r="O31" i="14" s="1"/>
  <c r="Q399" i="15" a="1"/>
  <c r="Q399" i="15" s="1"/>
  <c r="G71" i="17" s="1"/>
  <c r="U399" i="15" a="1"/>
  <c r="U399" i="15" s="1"/>
  <c r="G72" i="17" s="1"/>
  <c r="Q213" i="15" a="1"/>
  <c r="Q213" i="15" s="1"/>
  <c r="N213" i="15" a="1"/>
  <c r="N213" i="15" s="1"/>
  <c r="K9" i="14" s="1"/>
  <c r="U213" i="15" a="1"/>
  <c r="U213" i="15" s="1"/>
  <c r="Q353" i="15" a="1"/>
  <c r="Q353" i="15" s="1"/>
  <c r="U353" i="15" a="1"/>
  <c r="U353" i="15" s="1"/>
  <c r="N353" i="15" a="1"/>
  <c r="N353" i="15" s="1"/>
  <c r="N26" i="14" s="1"/>
  <c r="Q25" i="15" a="1"/>
  <c r="Q25" i="15" s="1"/>
  <c r="G53" i="17" s="1"/>
  <c r="U25" i="15" a="1"/>
  <c r="U25" i="15" s="1"/>
  <c r="N25" i="15" a="1"/>
  <c r="N25" i="15" s="1"/>
  <c r="F26" i="14" s="1"/>
  <c r="Q277" i="15" a="1"/>
  <c r="Q277" i="15" s="1"/>
  <c r="U277" i="15" a="1"/>
  <c r="U277" i="15" s="1"/>
  <c r="N277" i="15" a="1"/>
  <c r="N277" i="15" s="1"/>
  <c r="L32" i="14" s="1"/>
  <c r="N47" i="15" a="1"/>
  <c r="N47" i="15" s="1"/>
  <c r="G7" i="14" s="1"/>
  <c r="Q47" i="15" a="1"/>
  <c r="Q47" i="15" s="1"/>
  <c r="U47" i="15" a="1"/>
  <c r="U47" i="15" s="1"/>
  <c r="N222" i="15" a="1"/>
  <c r="N222" i="15" s="1"/>
  <c r="K18" i="14" s="1"/>
  <c r="Q222" i="15" a="1"/>
  <c r="Q222" i="15" s="1"/>
  <c r="U222" i="15" a="1"/>
  <c r="U222" i="15" s="1"/>
  <c r="U264" i="15" a="1"/>
  <c r="U264" i="15" s="1"/>
  <c r="Q264" i="15" a="1"/>
  <c r="Q264" i="15" s="1"/>
  <c r="N264" i="15" a="1"/>
  <c r="N264" i="15" s="1"/>
  <c r="L19" i="14" s="1"/>
  <c r="U178" i="15" a="1"/>
  <c r="U178" i="15" s="1"/>
  <c r="N178" i="15" a="1"/>
  <c r="N178" i="15" s="1"/>
  <c r="J15" i="14" s="1"/>
  <c r="Q178" i="15" a="1"/>
  <c r="Q178" i="15" s="1"/>
  <c r="Q398" i="15" a="1"/>
  <c r="Q398" i="15" s="1"/>
  <c r="G67" i="17" s="1"/>
  <c r="N398" i="15" a="1"/>
  <c r="N398" i="15" s="1"/>
  <c r="U398" i="15" a="1"/>
  <c r="U398" i="15" s="1"/>
  <c r="G68" i="17" s="1"/>
  <c r="Q10" i="15" a="1"/>
  <c r="Q10" i="15" s="1"/>
  <c r="U10" i="15" a="1"/>
  <c r="U10" i="15" s="1"/>
  <c r="N10" i="15" a="1"/>
  <c r="N10" i="15" s="1"/>
  <c r="F11" i="14" s="1"/>
  <c r="N113" i="15" a="1"/>
  <c r="N113" i="15" s="1"/>
  <c r="H32" i="14" s="1"/>
  <c r="U113" i="15" a="1"/>
  <c r="U113" i="15" s="1"/>
  <c r="Q113" i="15" a="1"/>
  <c r="Q113" i="15" s="1"/>
  <c r="Q77" i="15" a="1"/>
  <c r="Q77" i="15" s="1"/>
  <c r="N77" i="15" a="1"/>
  <c r="N77" i="15" s="1"/>
  <c r="G37" i="14" s="1"/>
  <c r="U77" i="15" a="1"/>
  <c r="U77" i="15" s="1"/>
  <c r="U362" i="15" a="1"/>
  <c r="U362" i="15" s="1"/>
  <c r="Q362" i="15" a="1"/>
  <c r="Q362" i="15" s="1"/>
  <c r="N362" i="15" a="1"/>
  <c r="N362" i="15" s="1"/>
  <c r="Q410" i="15" a="1"/>
  <c r="Q410" i="15" s="1"/>
  <c r="U410" i="15" a="1"/>
  <c r="U410" i="15" s="1"/>
  <c r="N410" i="15" a="1"/>
  <c r="N410" i="15" s="1"/>
  <c r="O42" i="14" s="1"/>
  <c r="Q286" i="15" a="1"/>
  <c r="Q286" i="15" s="1"/>
  <c r="U286" i="15" a="1"/>
  <c r="U286" i="15" s="1"/>
  <c r="N286" i="15" a="1"/>
  <c r="N286" i="15" s="1"/>
  <c r="U54" i="15" a="1"/>
  <c r="U54" i="15" s="1"/>
  <c r="N54" i="15" a="1"/>
  <c r="N54" i="15" s="1"/>
  <c r="G14" i="14" s="1"/>
  <c r="Q54" i="15" a="1"/>
  <c r="Q54" i="15" s="1"/>
  <c r="Q104" i="15" a="1"/>
  <c r="Q104" i="15" s="1"/>
  <c r="N104" i="15" a="1"/>
  <c r="N104" i="15" s="1"/>
  <c r="H23" i="14" s="1"/>
  <c r="U104" i="15" a="1"/>
  <c r="U104" i="15" s="1"/>
  <c r="N381" i="15" a="1"/>
  <c r="N381" i="15" s="1"/>
  <c r="O13" i="14" s="1"/>
  <c r="U381" i="15" a="1"/>
  <c r="U381" i="15" s="1"/>
  <c r="Q381" i="15" a="1"/>
  <c r="Q381" i="15" s="1"/>
  <c r="U48" i="15" a="1"/>
  <c r="U48" i="15" s="1"/>
  <c r="Q48" i="15" a="1"/>
  <c r="Q48" i="15" s="1"/>
  <c r="N48" i="15" a="1"/>
  <c r="N48" i="15" s="1"/>
  <c r="U308" i="15" a="1"/>
  <c r="U308" i="15" s="1"/>
  <c r="N308" i="15" a="1"/>
  <c r="N308" i="15" s="1"/>
  <c r="Q308" i="15" a="1"/>
  <c r="Q308" i="15" s="1"/>
  <c r="Q361" i="15" a="1"/>
  <c r="Q361" i="15" s="1"/>
  <c r="U361" i="15" a="1"/>
  <c r="U361" i="15" s="1"/>
  <c r="N361" i="15" a="1"/>
  <c r="N361" i="15" s="1"/>
  <c r="N34" i="14" s="1"/>
  <c r="N147" i="15" a="1"/>
  <c r="N147" i="15" s="1"/>
  <c r="Q147" i="15" a="1"/>
  <c r="Q147" i="15" s="1"/>
  <c r="U147" i="15" a="1"/>
  <c r="U147" i="15" s="1"/>
  <c r="Q163" i="15" a="1"/>
  <c r="Q163" i="15" s="1"/>
  <c r="N163" i="15" a="1"/>
  <c r="N163" i="15" s="1"/>
  <c r="U163" i="15" a="1"/>
  <c r="U163" i="15" s="1"/>
  <c r="Q235" i="15" a="1"/>
  <c r="Q235" i="15" s="1"/>
  <c r="N235" i="15" a="1"/>
  <c r="N235" i="15" s="1"/>
  <c r="K31" i="14" s="1"/>
  <c r="U235" i="15" a="1"/>
  <c r="U235" i="15" s="1"/>
  <c r="U354" i="15" a="1"/>
  <c r="U354" i="15" s="1"/>
  <c r="Q354" i="15" a="1"/>
  <c r="Q354" i="15" s="1"/>
  <c r="N354" i="15" a="1"/>
  <c r="N354" i="15" s="1"/>
  <c r="N27" i="14" s="1"/>
  <c r="U34" i="15" a="1"/>
  <c r="U34" i="15" s="1"/>
  <c r="G83" i="17" s="1"/>
  <c r="N34" i="15" a="1"/>
  <c r="N34" i="15" s="1"/>
  <c r="Q34" i="15" a="1"/>
  <c r="Q34" i="15" s="1"/>
  <c r="G82" i="17" s="1"/>
  <c r="Q106" i="15" a="1"/>
  <c r="Q106" i="15" s="1"/>
  <c r="N106" i="15" a="1"/>
  <c r="N106" i="15" s="1"/>
  <c r="U106" i="15" a="1"/>
  <c r="U106" i="15" s="1"/>
  <c r="Q358" i="15" a="1"/>
  <c r="Q358" i="15" s="1"/>
  <c r="U358" i="15" a="1"/>
  <c r="U358" i="15" s="1"/>
  <c r="N358" i="15" a="1"/>
  <c r="N358" i="15" s="1"/>
  <c r="N31" i="14" s="1"/>
  <c r="U340" i="15" a="1"/>
  <c r="U340" i="15" s="1"/>
  <c r="Q340" i="15" a="1"/>
  <c r="Q340" i="15" s="1"/>
  <c r="N340" i="15" a="1"/>
  <c r="N340" i="15" s="1"/>
  <c r="N13" i="14" s="1"/>
  <c r="U394" i="15" a="1"/>
  <c r="U394" i="15" s="1"/>
  <c r="N394" i="15" a="1"/>
  <c r="N394" i="15" s="1"/>
  <c r="O26" i="14" s="1"/>
  <c r="Q394" i="15" a="1"/>
  <c r="Q394" i="15" s="1"/>
  <c r="N240" i="15" a="1"/>
  <c r="N240" i="15" s="1"/>
  <c r="K36" i="14" s="1"/>
  <c r="U240" i="15" a="1"/>
  <c r="U240" i="15" s="1"/>
  <c r="Q240" i="15" a="1"/>
  <c r="Q240" i="15" s="1"/>
  <c r="N345" i="15" a="1"/>
  <c r="N345" i="15" s="1"/>
  <c r="N18" i="14" s="1"/>
  <c r="Q345" i="15" a="1"/>
  <c r="Q345" i="15" s="1"/>
  <c r="U345" i="15" a="1"/>
  <c r="U345" i="15" s="1"/>
  <c r="U141" i="15" a="1"/>
  <c r="U141" i="15" s="1"/>
  <c r="Q141" i="15" a="1"/>
  <c r="Q141" i="15" s="1"/>
  <c r="N141" i="15" a="1"/>
  <c r="N141" i="15" s="1"/>
  <c r="I19" i="14" s="1"/>
  <c r="Q311" i="15" a="1"/>
  <c r="Q311" i="15" s="1"/>
  <c r="N311" i="15" a="1"/>
  <c r="N311" i="15" s="1"/>
  <c r="U311" i="15" a="1"/>
  <c r="U311" i="15" s="1"/>
  <c r="Q119" i="15" a="1"/>
  <c r="Q119" i="15" s="1"/>
  <c r="U119" i="15" a="1"/>
  <c r="U119" i="15" s="1"/>
  <c r="N119" i="15" a="1"/>
  <c r="N119" i="15" s="1"/>
  <c r="Q314" i="15" a="1"/>
  <c r="Q314" i="15" s="1"/>
  <c r="U314" i="15" a="1"/>
  <c r="U314" i="15" s="1"/>
  <c r="N314" i="15" a="1"/>
  <c r="N314" i="15" s="1"/>
  <c r="M28" i="14" s="1"/>
  <c r="N292" i="15" a="1"/>
  <c r="N292" i="15" s="1"/>
  <c r="U292" i="15" a="1"/>
  <c r="U292" i="15" s="1"/>
  <c r="Q292" i="15" a="1"/>
  <c r="Q292" i="15" s="1"/>
  <c r="N158" i="15" a="1"/>
  <c r="N158" i="15" s="1"/>
  <c r="I36" i="14" s="1"/>
  <c r="Q158" i="15" a="1"/>
  <c r="Q158" i="15" s="1"/>
  <c r="U158" i="15" a="1"/>
  <c r="U158" i="15" s="1"/>
  <c r="Q138" i="15" a="1"/>
  <c r="Q138" i="15" s="1"/>
  <c r="N138" i="15" a="1"/>
  <c r="N138" i="15" s="1"/>
  <c r="I16" i="14" s="1"/>
  <c r="U138" i="15" a="1"/>
  <c r="U138" i="15" s="1"/>
  <c r="U224" i="15" a="1"/>
  <c r="U224" i="15" s="1"/>
  <c r="Q224" i="15" a="1"/>
  <c r="Q224" i="15" s="1"/>
  <c r="N224" i="15" a="1"/>
  <c r="N224" i="15" s="1"/>
  <c r="K20" i="14" s="1"/>
  <c r="U94" i="15" a="1"/>
  <c r="U94" i="15" s="1"/>
  <c r="Q94" i="15" a="1"/>
  <c r="Q94" i="15" s="1"/>
  <c r="N94" i="15" a="1"/>
  <c r="N94" i="15" s="1"/>
  <c r="H13" i="14" s="1"/>
  <c r="N388" i="15" a="1"/>
  <c r="N388" i="15" s="1"/>
  <c r="O20" i="14" s="1"/>
  <c r="Q388" i="15" a="1"/>
  <c r="Q388" i="15" s="1"/>
  <c r="U388" i="15" a="1"/>
  <c r="U388" i="15" s="1"/>
  <c r="U151" i="15" a="1"/>
  <c r="U151" i="15" s="1"/>
  <c r="N151" i="15" a="1"/>
  <c r="N151" i="15" s="1"/>
  <c r="I29" i="14" s="1"/>
  <c r="Q151" i="15" a="1"/>
  <c r="Q151" i="15" s="1"/>
  <c r="N282" i="15" a="1"/>
  <c r="N282" i="15" s="1"/>
  <c r="L37" i="14" s="1"/>
  <c r="Q282" i="15" a="1"/>
  <c r="Q282" i="15" s="1"/>
  <c r="U282" i="15" a="1"/>
  <c r="U282" i="15" s="1"/>
  <c r="U63" i="15" a="1"/>
  <c r="U63" i="15" s="1"/>
  <c r="Q63" i="15" a="1"/>
  <c r="Q63" i="15" s="1"/>
  <c r="N63" i="15" a="1"/>
  <c r="N63" i="15" s="1"/>
  <c r="G23" i="14" s="1"/>
  <c r="G75" i="17"/>
  <c r="Q101" i="15" a="1"/>
  <c r="Q101" i="15" s="1"/>
  <c r="U101" i="15" a="1"/>
  <c r="U101" i="15" s="1"/>
  <c r="N101" i="15" a="1"/>
  <c r="N101" i="15" s="1"/>
  <c r="H20" i="14" s="1"/>
  <c r="N18" i="15" a="1"/>
  <c r="N18" i="15" s="1"/>
  <c r="F19" i="14" s="1"/>
  <c r="U18" i="15" a="1"/>
  <c r="U18" i="15" s="1"/>
  <c r="Q18" i="15" a="1"/>
  <c r="Q18" i="15" s="1"/>
  <c r="N249" i="15" a="1"/>
  <c r="N249" i="15" s="1"/>
  <c r="Q249" i="15" a="1"/>
  <c r="Q249" i="15" s="1"/>
  <c r="U249" i="15" a="1"/>
  <c r="U249" i="15" s="1"/>
  <c r="Q156" i="15" a="1"/>
  <c r="Q156" i="15" s="1"/>
  <c r="U156" i="15" a="1"/>
  <c r="U156" i="15" s="1"/>
  <c r="N156" i="15" a="1"/>
  <c r="N156" i="15" s="1"/>
  <c r="I34" i="14" s="1"/>
  <c r="N258" i="15" a="1"/>
  <c r="N258" i="15" s="1"/>
  <c r="L13" i="14" s="1"/>
  <c r="Q258" i="15" a="1"/>
  <c r="Q258" i="15" s="1"/>
  <c r="U258" i="15" a="1"/>
  <c r="U258" i="15" s="1"/>
  <c r="Q359" i="15" a="1"/>
  <c r="Q359" i="15" s="1"/>
  <c r="N359" i="15" a="1"/>
  <c r="N359" i="15" s="1"/>
  <c r="N32" i="14" s="1"/>
  <c r="U359" i="15" a="1"/>
  <c r="U359" i="15" s="1"/>
  <c r="Q192" i="15" a="1"/>
  <c r="Q192" i="15" s="1"/>
  <c r="N192" i="15" a="1"/>
  <c r="N192" i="15" s="1"/>
  <c r="J29" i="14" s="1"/>
  <c r="U192" i="15" a="1"/>
  <c r="U192" i="15" s="1"/>
  <c r="N315" i="15" a="1"/>
  <c r="N315" i="15" s="1"/>
  <c r="M29" i="14" s="1"/>
  <c r="Q315" i="15" a="1"/>
  <c r="Q315" i="15" s="1"/>
  <c r="U315" i="15" a="1"/>
  <c r="U315" i="15" s="1"/>
  <c r="N30" i="15" a="1"/>
  <c r="N30" i="15" s="1"/>
  <c r="F31" i="14" s="1"/>
  <c r="Q30" i="15" a="1"/>
  <c r="Q30" i="15" s="1"/>
  <c r="G70" i="17" s="1"/>
  <c r="U30" i="15" a="1"/>
  <c r="U30" i="15" s="1"/>
  <c r="N134" i="15" a="1"/>
  <c r="N134" i="15" s="1"/>
  <c r="I12" i="14" s="1"/>
  <c r="U134" i="15" a="1"/>
  <c r="U134" i="15" s="1"/>
  <c r="Q134" i="15" a="1"/>
  <c r="Q134" i="15" s="1"/>
  <c r="U323" i="15" a="1"/>
  <c r="U323" i="15" s="1"/>
  <c r="N323" i="15" a="1"/>
  <c r="N323" i="15" s="1"/>
  <c r="M37" i="14" s="1"/>
  <c r="Q323" i="15" a="1"/>
  <c r="Q323" i="15" s="1"/>
  <c r="Q197" i="15" a="1"/>
  <c r="Q197" i="15" s="1"/>
  <c r="N197" i="15" a="1"/>
  <c r="N197" i="15" s="1"/>
  <c r="J34" i="14" s="1"/>
  <c r="U197" i="15" a="1"/>
  <c r="U197" i="15" s="1"/>
  <c r="Q29" i="15" a="1"/>
  <c r="Q29" i="15" s="1"/>
  <c r="G66" i="17" s="1"/>
  <c r="U29" i="15" a="1"/>
  <c r="U29" i="15" s="1"/>
  <c r="N29" i="15" a="1"/>
  <c r="N29" i="15" s="1"/>
  <c r="Q121" i="15" a="1"/>
  <c r="Q121" i="15" s="1"/>
  <c r="U121" i="15" a="1"/>
  <c r="U121" i="15" s="1"/>
  <c r="N121" i="15" a="1"/>
  <c r="N121" i="15" s="1"/>
  <c r="H40" i="14" s="1"/>
  <c r="N129" i="15" a="1"/>
  <c r="N129" i="15" s="1"/>
  <c r="I7" i="14" s="1"/>
  <c r="U129" i="15" a="1"/>
  <c r="U129" i="15" s="1"/>
  <c r="Q129" i="15" a="1"/>
  <c r="Q129" i="15" s="1"/>
  <c r="N373" i="15" a="1"/>
  <c r="N373" i="15" s="1"/>
  <c r="O5" i="14" s="1"/>
  <c r="Q373" i="15" a="1"/>
  <c r="Q373" i="15" s="1"/>
  <c r="U373" i="15" a="1"/>
  <c r="U373" i="15" s="1"/>
  <c r="N53" i="15" a="1"/>
  <c r="N53" i="15" s="1"/>
  <c r="G13" i="14" s="1"/>
  <c r="U53" i="15" a="1"/>
  <c r="U53" i="15" s="1"/>
  <c r="Q53" i="15" a="1"/>
  <c r="Q53" i="15" s="1"/>
  <c r="N331" i="15" a="1"/>
  <c r="N331" i="15" s="1"/>
  <c r="Q331" i="15" a="1"/>
  <c r="Q331" i="15" s="1"/>
  <c r="U331" i="15" a="1"/>
  <c r="U331" i="15" s="1"/>
  <c r="U171" i="15" a="1"/>
  <c r="U171" i="15" s="1"/>
  <c r="N171" i="15" a="1"/>
  <c r="N171" i="15" s="1"/>
  <c r="Q171" i="15" a="1"/>
  <c r="Q171" i="15" s="1"/>
  <c r="U366" i="15" a="1"/>
  <c r="U366" i="15" s="1"/>
  <c r="N366" i="15" a="1"/>
  <c r="N366" i="15" s="1"/>
  <c r="N39" i="14" s="1"/>
  <c r="Q366" i="15" a="1"/>
  <c r="Q366" i="15" s="1"/>
  <c r="U71" i="15" a="1"/>
  <c r="U71" i="15" s="1"/>
  <c r="G73" i="17" s="1"/>
  <c r="N71" i="15" a="1"/>
  <c r="N71" i="15" s="1"/>
  <c r="G31" i="14" s="1"/>
  <c r="Q71" i="15" a="1"/>
  <c r="Q71" i="15" s="1"/>
  <c r="N274" i="15" a="1"/>
  <c r="N274" i="15" s="1"/>
  <c r="L29" i="14" s="1"/>
  <c r="U274" i="15" a="1"/>
  <c r="U274" i="15" s="1"/>
  <c r="Q274" i="15" a="1"/>
  <c r="Q274" i="15" s="1"/>
  <c r="U316" i="15" a="1"/>
  <c r="U316" i="15" s="1"/>
  <c r="Q316" i="15" a="1"/>
  <c r="Q316" i="15" s="1"/>
  <c r="N316" i="15" a="1"/>
  <c r="N316" i="15" s="1"/>
  <c r="Q40" i="15" a="1"/>
  <c r="Q40" i="15" s="1"/>
  <c r="N40" i="15" a="1"/>
  <c r="N40" i="15" s="1"/>
  <c r="U40" i="15" a="1"/>
  <c r="U40" i="15" s="1"/>
  <c r="U193" i="15" a="1"/>
  <c r="U193" i="15" s="1"/>
  <c r="Q193" i="15" a="1"/>
  <c r="Q193" i="15" s="1"/>
  <c r="N193" i="15" a="1"/>
  <c r="N193" i="15" s="1"/>
  <c r="Q259" i="15" a="1"/>
  <c r="Q259" i="15" s="1"/>
  <c r="U259" i="15" a="1"/>
  <c r="U259" i="15" s="1"/>
  <c r="N259" i="15" a="1"/>
  <c r="N259" i="15" s="1"/>
  <c r="L14" i="14" s="1"/>
  <c r="Q35" i="15" a="1"/>
  <c r="Q35" i="15" s="1"/>
  <c r="G84" i="17" s="1"/>
  <c r="U35" i="15" a="1"/>
  <c r="U35" i="15" s="1"/>
  <c r="G85" i="17" s="1"/>
  <c r="N35" i="15" a="1"/>
  <c r="N35" i="15" s="1"/>
  <c r="F36" i="14" s="1"/>
  <c r="N153" i="15" a="1"/>
  <c r="N153" i="15" s="1"/>
  <c r="I31" i="14" s="1"/>
  <c r="U153" i="15" a="1"/>
  <c r="U153" i="15" s="1"/>
  <c r="Q153" i="15" a="1"/>
  <c r="Q153" i="15" s="1"/>
  <c r="Q408" i="15" a="1"/>
  <c r="Q408" i="15" s="1"/>
  <c r="U408" i="15" a="1"/>
  <c r="U408" i="15" s="1"/>
  <c r="N408" i="15" a="1"/>
  <c r="N408" i="15" s="1"/>
  <c r="O40" i="14" s="1"/>
  <c r="Q162" i="15" a="1"/>
  <c r="Q162" i="15" s="1"/>
  <c r="N162" i="15" a="1"/>
  <c r="N162" i="15" s="1"/>
  <c r="I40" i="14" s="1"/>
  <c r="U162" i="15" a="1"/>
  <c r="U162" i="15" s="1"/>
  <c r="N273" i="15" a="1"/>
  <c r="N273" i="15" s="1"/>
  <c r="L28" i="14" s="1"/>
  <c r="Q273" i="15" a="1"/>
  <c r="Q273" i="15" s="1"/>
  <c r="U273" i="15" a="1"/>
  <c r="U273" i="15" s="1"/>
  <c r="Q310" i="15" a="1"/>
  <c r="Q310" i="15" s="1"/>
  <c r="N310" i="15" a="1"/>
  <c r="N310" i="15" s="1"/>
  <c r="M24" i="14" s="1"/>
  <c r="U310" i="15" a="1"/>
  <c r="U310" i="15" s="1"/>
  <c r="Q154" i="15" a="1"/>
  <c r="Q154" i="15" s="1"/>
  <c r="U154" i="15" a="1"/>
  <c r="U154" i="15" s="1"/>
  <c r="N154" i="15" a="1"/>
  <c r="N154" i="15" s="1"/>
  <c r="I32" i="14" s="1"/>
  <c r="Q266" i="15" a="1"/>
  <c r="Q266" i="15" s="1"/>
  <c r="U266" i="15" a="1"/>
  <c r="U266" i="15" s="1"/>
  <c r="N266" i="15" a="1"/>
  <c r="N266" i="15" s="1"/>
  <c r="L21" i="14" s="1"/>
  <c r="Q37" i="15" a="1"/>
  <c r="Q37" i="15" s="1"/>
  <c r="U37" i="15" a="1"/>
  <c r="U37" i="15" s="1"/>
  <c r="N37" i="15" a="1"/>
  <c r="N37" i="15" s="1"/>
  <c r="U297" i="15" a="1"/>
  <c r="U297" i="15" s="1"/>
  <c r="N297" i="15" a="1"/>
  <c r="N297" i="15" s="1"/>
  <c r="M11" i="14" s="1"/>
  <c r="Q297" i="15" a="1"/>
  <c r="Q297" i="15" s="1"/>
  <c r="N375" i="15" a="1"/>
  <c r="N375" i="15" s="1"/>
  <c r="O7" i="14" s="1"/>
  <c r="U375" i="15" a="1"/>
  <c r="U375" i="15" s="1"/>
  <c r="Q375" i="15" a="1"/>
  <c r="Q375" i="15" s="1"/>
  <c r="Q38" i="15" a="1"/>
  <c r="Q38" i="15" s="1"/>
  <c r="U38" i="15" a="1"/>
  <c r="U38" i="15" s="1"/>
  <c r="G92" i="17" s="1"/>
  <c r="N38" i="15" a="1"/>
  <c r="N38" i="15" s="1"/>
  <c r="F39" i="14" s="1"/>
  <c r="N404" i="15" a="1"/>
  <c r="N404" i="15" s="1"/>
  <c r="O36" i="14" s="1"/>
  <c r="U404" i="15" a="1"/>
  <c r="U404" i="15" s="1"/>
  <c r="Q404" i="15" a="1"/>
  <c r="Q404" i="15" s="1"/>
  <c r="Q243" i="15" a="1"/>
  <c r="Q243" i="15" s="1"/>
  <c r="U243" i="15" a="1"/>
  <c r="U243" i="15" s="1"/>
  <c r="N243" i="15" a="1"/>
  <c r="N243" i="15" s="1"/>
  <c r="K39" i="14" s="1"/>
  <c r="N265" i="15" a="1"/>
  <c r="N265" i="15" s="1"/>
  <c r="L20" i="14" s="1"/>
  <c r="Q265" i="15" a="1"/>
  <c r="Q265" i="15" s="1"/>
  <c r="U265" i="15" a="1"/>
  <c r="U265" i="15" s="1"/>
  <c r="N343" i="15" a="1"/>
  <c r="N343" i="15" s="1"/>
  <c r="N16" i="14" s="1"/>
  <c r="Q343" i="15" a="1"/>
  <c r="Q343" i="15" s="1"/>
  <c r="U343" i="15" a="1"/>
  <c r="U343" i="15" s="1"/>
  <c r="Q14" i="15" a="1"/>
  <c r="Q14" i="15" s="1"/>
  <c r="N14" i="15" a="1"/>
  <c r="N14" i="15" s="1"/>
  <c r="F15" i="14" s="1"/>
  <c r="U14" i="15" a="1"/>
  <c r="U14" i="15" s="1"/>
  <c r="U268" i="15" a="1"/>
  <c r="U268" i="15" s="1"/>
  <c r="N268" i="15" a="1"/>
  <c r="N268" i="15" s="1"/>
  <c r="L23" i="14" s="1"/>
  <c r="Q268" i="15" a="1"/>
  <c r="Q268" i="15" s="1"/>
  <c r="Q244" i="15" a="1"/>
  <c r="Q244" i="15" s="1"/>
  <c r="N244" i="15" a="1"/>
  <c r="N244" i="15" s="1"/>
  <c r="K40" i="14" s="1"/>
  <c r="U244" i="15" a="1"/>
  <c r="U244" i="15" s="1"/>
  <c r="N70" i="15" a="1"/>
  <c r="N70" i="15" s="1"/>
  <c r="Q70" i="15" a="1"/>
  <c r="Q70" i="15" s="1"/>
  <c r="U70" i="15" a="1"/>
  <c r="U70" i="15" s="1"/>
  <c r="Q183" i="15" a="1"/>
  <c r="Q183" i="15" s="1"/>
  <c r="N183" i="15" a="1"/>
  <c r="N183" i="15" s="1"/>
  <c r="J20" i="14" s="1"/>
  <c r="U183" i="15" a="1"/>
  <c r="U183" i="15" s="1"/>
  <c r="Q342" i="15" a="1"/>
  <c r="Q342" i="15" s="1"/>
  <c r="N342" i="15" a="1"/>
  <c r="N342" i="15" s="1"/>
  <c r="N15" i="14" s="1"/>
  <c r="U342" i="15" a="1"/>
  <c r="U342" i="15" s="1"/>
  <c r="N303" i="15" a="1"/>
  <c r="N303" i="15" s="1"/>
  <c r="Q303" i="15" a="1"/>
  <c r="Q303" i="15" s="1"/>
  <c r="U303" i="15" a="1"/>
  <c r="U303" i="15" s="1"/>
  <c r="U299" i="15" a="1"/>
  <c r="U299" i="15" s="1"/>
  <c r="N299" i="15" a="1"/>
  <c r="N299" i="15" s="1"/>
  <c r="M13" i="14" s="1"/>
  <c r="Q299" i="15" a="1"/>
  <c r="Q299" i="15" s="1"/>
  <c r="N386" i="15" a="1"/>
  <c r="N386" i="15" s="1"/>
  <c r="O18" i="14" s="1"/>
  <c r="Q386" i="15" a="1"/>
  <c r="Q386" i="15" s="1"/>
  <c r="U386" i="15" a="1"/>
  <c r="U386" i="15" s="1"/>
  <c r="U59" i="15" a="1"/>
  <c r="U59" i="15" s="1"/>
  <c r="N59" i="15" a="1"/>
  <c r="N59" i="15" s="1"/>
  <c r="G19" i="14" s="1"/>
  <c r="Q59" i="15" a="1"/>
  <c r="Q59" i="15" s="1"/>
  <c r="N207" i="15" a="1"/>
  <c r="N207" i="15" s="1"/>
  <c r="J44" i="14" s="1"/>
  <c r="Q207" i="15" a="1"/>
  <c r="Q207" i="15" s="1"/>
  <c r="U207" i="15" a="1"/>
  <c r="U207" i="15" s="1"/>
  <c r="U256" i="15" a="1"/>
  <c r="U256" i="15" s="1"/>
  <c r="N256" i="15" a="1"/>
  <c r="N256" i="15" s="1"/>
  <c r="L11" i="14" s="1"/>
  <c r="Q256" i="15" a="1"/>
  <c r="Q256" i="15" s="1"/>
  <c r="Q21" i="15" a="1"/>
  <c r="Q21" i="15" s="1"/>
  <c r="U21" i="15" a="1"/>
  <c r="U21" i="15" s="1"/>
  <c r="N21" i="15" a="1"/>
  <c r="N21" i="15" s="1"/>
  <c r="U80" i="15" a="1"/>
  <c r="U80" i="15" s="1"/>
  <c r="Q80" i="15" a="1"/>
  <c r="Q80" i="15" s="1"/>
  <c r="N80" i="15" a="1"/>
  <c r="N80" i="15" s="1"/>
  <c r="G40" i="14" s="1"/>
  <c r="U349" i="15" a="1"/>
  <c r="U349" i="15" s="1"/>
  <c r="N349" i="15" a="1"/>
  <c r="N349" i="15" s="1"/>
  <c r="Q349" i="15" a="1"/>
  <c r="Q349" i="15" s="1"/>
  <c r="U8" i="15" a="1"/>
  <c r="U8" i="15" s="1"/>
  <c r="Q8" i="15" a="1"/>
  <c r="Q8" i="15" s="1"/>
  <c r="N8" i="15" a="1"/>
  <c r="N8" i="15" s="1"/>
  <c r="F9" i="14" s="1"/>
  <c r="N161" i="15" a="1"/>
  <c r="N161" i="15" s="1"/>
  <c r="I39" i="14" s="1"/>
  <c r="Q161" i="15" a="1"/>
  <c r="Q161" i="15" s="1"/>
  <c r="U161" i="15" a="1"/>
  <c r="U161" i="15" s="1"/>
  <c r="Q252" i="15" a="1"/>
  <c r="Q252" i="15" s="1"/>
  <c r="N252" i="15" a="1"/>
  <c r="N252" i="15" s="1"/>
  <c r="L7" i="14" s="1"/>
  <c r="U252" i="15" a="1"/>
  <c r="U252" i="15" s="1"/>
  <c r="N165" i="15" a="1"/>
  <c r="N165" i="15" s="1"/>
  <c r="I43" i="14" s="1"/>
  <c r="Q165" i="15" a="1"/>
  <c r="Q165" i="15" s="1"/>
  <c r="U165" i="15" a="1"/>
  <c r="U165" i="15" s="1"/>
  <c r="Q159" i="15" a="1"/>
  <c r="Q159" i="15" s="1"/>
  <c r="U159" i="15" a="1"/>
  <c r="U159" i="15" s="1"/>
  <c r="N159" i="15" a="1"/>
  <c r="N159" i="15" s="1"/>
  <c r="I37" i="14" s="1"/>
  <c r="N326" i="15" a="1"/>
  <c r="N326" i="15" s="1"/>
  <c r="M40" i="14" s="1"/>
  <c r="Q326" i="15" a="1"/>
  <c r="Q326" i="15" s="1"/>
  <c r="U326" i="15" a="1"/>
  <c r="U326" i="15" s="1"/>
  <c r="Q385" i="15" a="1"/>
  <c r="Q385" i="15" s="1"/>
  <c r="G30" i="17" s="1"/>
  <c r="N385" i="15" a="1"/>
  <c r="N385" i="15" s="1"/>
  <c r="U385" i="15" a="1"/>
  <c r="U385" i="15" s="1"/>
  <c r="U185" i="15" a="1"/>
  <c r="U185" i="15" s="1"/>
  <c r="Q185" i="15" a="1"/>
  <c r="Q185" i="15" s="1"/>
  <c r="N185" i="15" a="1"/>
  <c r="N185" i="15" s="1"/>
  <c r="U143" i="15" a="1"/>
  <c r="U143" i="15" s="1"/>
  <c r="N143" i="15" a="1"/>
  <c r="N143" i="15" s="1"/>
  <c r="I21" i="14" s="1"/>
  <c r="Q143" i="15" a="1"/>
  <c r="Q143" i="15" s="1"/>
  <c r="U405" i="15" a="1"/>
  <c r="U405" i="15" s="1"/>
  <c r="N405" i="15" a="1"/>
  <c r="N405" i="15" s="1"/>
  <c r="O37" i="14" s="1"/>
  <c r="Q405" i="15" a="1"/>
  <c r="Q405" i="15" s="1"/>
  <c r="Q133" i="15" a="1"/>
  <c r="Q133" i="15" s="1"/>
  <c r="U133" i="15" a="1"/>
  <c r="U133" i="15" s="1"/>
  <c r="N133" i="15" a="1"/>
  <c r="N133" i="15" s="1"/>
  <c r="I11" i="14" s="1"/>
  <c r="U318" i="15" a="1"/>
  <c r="U318" i="15" s="1"/>
  <c r="N318" i="15" a="1"/>
  <c r="N318" i="15" s="1"/>
  <c r="M32" i="14" s="1"/>
  <c r="Q318" i="15" a="1"/>
  <c r="Q318" i="15" s="1"/>
  <c r="U180" i="15" a="1"/>
  <c r="U180" i="15" s="1"/>
  <c r="N180" i="15" a="1"/>
  <c r="N180" i="15" s="1"/>
  <c r="Q180" i="15" a="1"/>
  <c r="Q180" i="15" s="1"/>
  <c r="N216" i="15" a="1"/>
  <c r="N216" i="15" s="1"/>
  <c r="K12" i="14" s="1"/>
  <c r="Q216" i="15" a="1"/>
  <c r="Q216" i="15" s="1"/>
  <c r="U216" i="15" a="1"/>
  <c r="U216" i="15" s="1"/>
  <c r="N176" i="15" a="1"/>
  <c r="N176" i="15" s="1"/>
  <c r="J13" i="14" s="1"/>
  <c r="U176" i="15" a="1"/>
  <c r="U176" i="15" s="1"/>
  <c r="Q176" i="15" a="1"/>
  <c r="Q176" i="15" s="1"/>
  <c r="U145" i="15" a="1"/>
  <c r="U145" i="15" s="1"/>
  <c r="Q145" i="15" a="1"/>
  <c r="Q145" i="15" s="1"/>
  <c r="N145" i="15" a="1"/>
  <c r="N145" i="15" s="1"/>
  <c r="I23" i="14" s="1"/>
  <c r="N46" i="15" a="1"/>
  <c r="N46" i="15" s="1"/>
  <c r="U46" i="15" a="1"/>
  <c r="U46" i="15" s="1"/>
  <c r="Q46" i="15" a="1"/>
  <c r="Q46" i="15" s="1"/>
  <c r="U24" i="15" a="1"/>
  <c r="U24" i="15" s="1"/>
  <c r="G52" i="17" s="1"/>
  <c r="N24" i="15" a="1"/>
  <c r="N24" i="15" s="1"/>
  <c r="Q24" i="15" a="1"/>
  <c r="Q24" i="15" s="1"/>
  <c r="G51" i="17" s="1"/>
  <c r="N387" i="15" a="1"/>
  <c r="N387" i="15" s="1"/>
  <c r="O19" i="14" s="1"/>
  <c r="Q387" i="15" a="1"/>
  <c r="Q387" i="15" s="1"/>
  <c r="U387" i="15" a="1"/>
  <c r="U387" i="15" s="1"/>
  <c r="Q198" i="15" a="1"/>
  <c r="Q198" i="15" s="1"/>
  <c r="N198" i="15" a="1"/>
  <c r="N198" i="15" s="1"/>
  <c r="U198" i="15" a="1"/>
  <c r="U198" i="15" s="1"/>
  <c r="N60" i="15" a="1"/>
  <c r="N60" i="15" s="1"/>
  <c r="G20" i="14" s="1"/>
  <c r="Q60" i="15" a="1"/>
  <c r="Q60" i="15" s="1"/>
  <c r="U60" i="15" a="1"/>
  <c r="U60" i="15" s="1"/>
  <c r="U157" i="15" a="1"/>
  <c r="U157" i="15" s="1"/>
  <c r="N157" i="15" a="1"/>
  <c r="N157" i="15" s="1"/>
  <c r="Q157" i="15" a="1"/>
  <c r="Q157" i="15" s="1"/>
  <c r="U406" i="15" a="1"/>
  <c r="U406" i="15" s="1"/>
  <c r="Q406" i="15" a="1"/>
  <c r="Q406" i="15" s="1"/>
  <c r="N406" i="15" a="1"/>
  <c r="N406" i="15" s="1"/>
  <c r="Q194" i="15" a="1"/>
  <c r="Q194" i="15" s="1"/>
  <c r="U194" i="15" a="1"/>
  <c r="U194" i="15" s="1"/>
  <c r="N194" i="15" a="1"/>
  <c r="N194" i="15" s="1"/>
  <c r="J31" i="14" s="1"/>
  <c r="N356" i="15" a="1"/>
  <c r="N356" i="15" s="1"/>
  <c r="N29" i="14" s="1"/>
  <c r="Q356" i="15" a="1"/>
  <c r="Q356" i="15" s="1"/>
  <c r="U356" i="15" a="1"/>
  <c r="U356" i="15" s="1"/>
  <c r="Q269" i="15" a="1"/>
  <c r="Q269" i="15" s="1"/>
  <c r="N269" i="15" a="1"/>
  <c r="N269" i="15" s="1"/>
  <c r="L24" i="14" s="1"/>
  <c r="U269" i="15" a="1"/>
  <c r="U269" i="15" s="1"/>
  <c r="N44" i="15" a="1"/>
  <c r="N44" i="15" s="1"/>
  <c r="Q44" i="15" a="1"/>
  <c r="Q44" i="15" s="1"/>
  <c r="G2" i="17" s="1"/>
  <c r="U44" i="15" a="1"/>
  <c r="U44" i="15" s="1"/>
  <c r="Q23" i="15" a="1"/>
  <c r="Q23" i="15" s="1"/>
  <c r="U23" i="15" a="1"/>
  <c r="U23" i="15" s="1"/>
  <c r="N23" i="15" a="1"/>
  <c r="N23" i="15" s="1"/>
  <c r="F24" i="14" s="1"/>
  <c r="Q36" i="15" a="1"/>
  <c r="Q36" i="15" s="1"/>
  <c r="G86" i="17" s="1"/>
  <c r="N36" i="15" a="1"/>
  <c r="N36" i="15" s="1"/>
  <c r="F37" i="14" s="1"/>
  <c r="U36" i="15" a="1"/>
  <c r="U36" i="15" s="1"/>
  <c r="G88" i="17" s="1"/>
  <c r="N4" i="15" a="1"/>
  <c r="N4" i="15" s="1"/>
  <c r="F5" i="14" s="1"/>
  <c r="U4" i="15" a="1"/>
  <c r="U4" i="15" s="1"/>
  <c r="G5" i="17" s="1"/>
  <c r="Q4" i="15" a="1"/>
  <c r="Q4" i="15" s="1"/>
  <c r="G4" i="17" s="1"/>
  <c r="N344" i="15" a="1"/>
  <c r="N344" i="15" s="1"/>
  <c r="Q344" i="15" a="1"/>
  <c r="Q344" i="15" s="1"/>
  <c r="U344" i="15" a="1"/>
  <c r="U344" i="15" s="1"/>
  <c r="U291" i="15" a="1"/>
  <c r="U291" i="15" s="1"/>
  <c r="Q291" i="15" a="1"/>
  <c r="Q291" i="15" s="1"/>
  <c r="N291" i="15" a="1"/>
  <c r="N291" i="15" s="1"/>
  <c r="M5" i="14" s="1"/>
  <c r="Q382" i="15" a="1"/>
  <c r="Q382" i="15" s="1"/>
  <c r="N382" i="15" a="1"/>
  <c r="N382" i="15" s="1"/>
  <c r="O14" i="14" s="1"/>
  <c r="U382" i="15" a="1"/>
  <c r="U382" i="15" s="1"/>
  <c r="Q280" i="15" a="1"/>
  <c r="Q280" i="15" s="1"/>
  <c r="N280" i="15" a="1"/>
  <c r="N280" i="15" s="1"/>
  <c r="U280" i="15" a="1"/>
  <c r="U280" i="15" s="1"/>
  <c r="Q336" i="15" a="1"/>
  <c r="Q336" i="15" s="1"/>
  <c r="N336" i="15" a="1"/>
  <c r="N336" i="15" s="1"/>
  <c r="N9" i="14" s="1"/>
  <c r="U336" i="15" a="1"/>
  <c r="U336" i="15" s="1"/>
  <c r="N93" i="15" a="1"/>
  <c r="N93" i="15" s="1"/>
  <c r="H12" i="14" s="1"/>
  <c r="Q93" i="15" a="1"/>
  <c r="Q93" i="15" s="1"/>
  <c r="U93" i="15" a="1"/>
  <c r="U93" i="15" s="1"/>
  <c r="N407" i="15" a="1"/>
  <c r="N407" i="15" s="1"/>
  <c r="O39" i="14" s="1"/>
  <c r="U407" i="15" a="1"/>
  <c r="U407" i="15" s="1"/>
  <c r="Q407" i="15" a="1"/>
  <c r="Q407" i="15" s="1"/>
  <c r="U257" i="15" a="1"/>
  <c r="U257" i="15" s="1"/>
  <c r="Q257" i="15" a="1"/>
  <c r="Q257" i="15" s="1"/>
  <c r="N257" i="15" a="1"/>
  <c r="N257" i="15" s="1"/>
  <c r="L12" i="14" s="1"/>
  <c r="Q188" i="15" a="1"/>
  <c r="Q188" i="15" s="1"/>
  <c r="N188" i="15" a="1"/>
  <c r="N188" i="15" s="1"/>
  <c r="U188" i="15" a="1"/>
  <c r="U188" i="15" s="1"/>
  <c r="N368" i="15" a="1"/>
  <c r="N368" i="15" s="1"/>
  <c r="U368" i="15" a="1"/>
  <c r="U368" i="15" s="1"/>
  <c r="Q368" i="15" a="1"/>
  <c r="Q368" i="15" s="1"/>
  <c r="N5" i="15" a="1"/>
  <c r="N5" i="15" s="1"/>
  <c r="Q5" i="15" a="1"/>
  <c r="Q5" i="15" s="1"/>
  <c r="G6" i="17" s="1"/>
  <c r="U5" i="15" a="1"/>
  <c r="U5" i="15" s="1"/>
  <c r="G7" i="17" s="1"/>
  <c r="N124" i="15" a="1"/>
  <c r="N124" i="15" s="1"/>
  <c r="H43" i="14" s="1"/>
  <c r="Q124" i="15" a="1"/>
  <c r="Q124" i="15" s="1"/>
  <c r="U124" i="15" a="1"/>
  <c r="U124" i="15" s="1"/>
  <c r="Q118" i="15" a="1"/>
  <c r="Q118" i="15" s="1"/>
  <c r="N118" i="15" a="1"/>
  <c r="N118" i="15" s="1"/>
  <c r="H37" i="14" s="1"/>
  <c r="U118" i="15" a="1"/>
  <c r="U118" i="15" s="1"/>
  <c r="Q225" i="15" a="1"/>
  <c r="Q225" i="15" s="1"/>
  <c r="N225" i="15" a="1"/>
  <c r="N225" i="15" s="1"/>
  <c r="K21" i="14" s="1"/>
  <c r="U225" i="15" a="1"/>
  <c r="U225" i="15" s="1"/>
  <c r="N211" i="15" a="1"/>
  <c r="N211" i="15" s="1"/>
  <c r="K7" i="14" s="1"/>
  <c r="U211" i="15" a="1"/>
  <c r="U211" i="15" s="1"/>
  <c r="Q211" i="15" a="1"/>
  <c r="Q211" i="15" s="1"/>
  <c r="Q374" i="15" a="1"/>
  <c r="Q374" i="15" s="1"/>
  <c r="N374" i="15" a="1"/>
  <c r="N374" i="15" s="1"/>
  <c r="U374" i="15" a="1"/>
  <c r="U374" i="15" s="1"/>
  <c r="Q338" i="15" a="1"/>
  <c r="Q338" i="15" s="1"/>
  <c r="U338" i="15" a="1"/>
  <c r="U338" i="15" s="1"/>
  <c r="N338" i="15" a="1"/>
  <c r="N338" i="15" s="1"/>
  <c r="N11" i="14" s="1"/>
  <c r="Q167" i="15" a="1"/>
  <c r="Q167" i="15" s="1"/>
  <c r="N167" i="15" a="1"/>
  <c r="N167" i="15" s="1"/>
  <c r="U167" i="15" a="1"/>
  <c r="U167" i="15" s="1"/>
  <c r="N341" i="15" a="1"/>
  <c r="N341" i="15" s="1"/>
  <c r="N14" i="14" s="1"/>
  <c r="Q341" i="15" a="1"/>
  <c r="Q341" i="15" s="1"/>
  <c r="U341" i="15" a="1"/>
  <c r="U341" i="15" s="1"/>
  <c r="U99" i="15" a="1"/>
  <c r="U99" i="15" s="1"/>
  <c r="N99" i="15" a="1"/>
  <c r="N99" i="15" s="1"/>
  <c r="H18" i="14" s="1"/>
  <c r="Q99" i="15" a="1"/>
  <c r="Q99" i="15" s="1"/>
  <c r="N111" i="15" a="1"/>
  <c r="N111" i="15" s="1"/>
  <c r="U111" i="15" a="1"/>
  <c r="U111" i="15" s="1"/>
  <c r="G69" i="17" s="1"/>
  <c r="Q111" i="15" a="1"/>
  <c r="Q111" i="15" s="1"/>
  <c r="U409" i="15" a="1"/>
  <c r="U409" i="15" s="1"/>
  <c r="Q409" i="15" a="1"/>
  <c r="Q409" i="15" s="1"/>
  <c r="N409" i="15" a="1"/>
  <c r="N409" i="15" s="1"/>
  <c r="N139" i="15" a="1"/>
  <c r="N139" i="15" s="1"/>
  <c r="U139" i="15" a="1"/>
  <c r="U139" i="15" s="1"/>
  <c r="Q139" i="15" a="1"/>
  <c r="Q139" i="15" s="1"/>
  <c r="N272" i="15" a="1"/>
  <c r="N272" i="15" s="1"/>
  <c r="L27" i="14" s="1"/>
  <c r="Q272" i="15" a="1"/>
  <c r="Q272" i="15" s="1"/>
  <c r="U272" i="15" a="1"/>
  <c r="U272" i="15" s="1"/>
  <c r="Q322" i="15" a="1"/>
  <c r="Q322" i="15" s="1"/>
  <c r="N322" i="15" a="1"/>
  <c r="N322" i="15" s="1"/>
  <c r="M36" i="14" s="1"/>
  <c r="U322" i="15" a="1"/>
  <c r="U322" i="15" s="1"/>
  <c r="N377" i="15" a="1"/>
  <c r="N377" i="15" s="1"/>
  <c r="O9" i="14" s="1"/>
  <c r="U377" i="15" a="1"/>
  <c r="U377" i="15" s="1"/>
  <c r="Q377" i="15" a="1"/>
  <c r="Q377" i="15" s="1"/>
  <c r="N351" i="15" a="1"/>
  <c r="N351" i="15" s="1"/>
  <c r="N24" i="14" s="1"/>
  <c r="U351" i="15" a="1"/>
  <c r="U351" i="15" s="1"/>
  <c r="Q351" i="15" a="1"/>
  <c r="Q351" i="15" s="1"/>
  <c r="Q132" i="15" a="1"/>
  <c r="Q132" i="15" s="1"/>
  <c r="N132" i="15" a="1"/>
  <c r="N132" i="15" s="1"/>
  <c r="U132" i="15" a="1"/>
  <c r="U132" i="15" s="1"/>
  <c r="Q20" i="15" a="1"/>
  <c r="Q20" i="15" s="1"/>
  <c r="U20" i="15" a="1"/>
  <c r="U20" i="15" s="1"/>
  <c r="N20" i="15" a="1"/>
  <c r="N20" i="15" s="1"/>
  <c r="F21" i="14" s="1"/>
  <c r="Q74" i="15" a="1"/>
  <c r="Q74" i="15" s="1"/>
  <c r="U74" i="15" a="1"/>
  <c r="U74" i="15" s="1"/>
  <c r="N74" i="15" a="1"/>
  <c r="N74" i="15" s="1"/>
  <c r="G34" i="14" s="1"/>
  <c r="U39" i="15" a="1"/>
  <c r="U39" i="15" s="1"/>
  <c r="G94" i="17" s="1"/>
  <c r="N39" i="15" a="1"/>
  <c r="N39" i="15" s="1"/>
  <c r="F40" i="14" s="1"/>
  <c r="Q39" i="15" a="1"/>
  <c r="Q39" i="15" s="1"/>
  <c r="Q232" i="15" a="1"/>
  <c r="Q232" i="15" s="1"/>
  <c r="N232" i="15" a="1"/>
  <c r="N232" i="15" s="1"/>
  <c r="K28" i="14" s="1"/>
  <c r="U232" i="15" a="1"/>
  <c r="U232" i="15" s="1"/>
  <c r="N184" i="15" a="1"/>
  <c r="N184" i="15" s="1"/>
  <c r="J21" i="14" s="1"/>
  <c r="U184" i="15" a="1"/>
  <c r="U184" i="15" s="1"/>
  <c r="Q184" i="15" a="1"/>
  <c r="Q184" i="15" s="1"/>
  <c r="Q175" i="15" a="1"/>
  <c r="Q175" i="15" s="1"/>
  <c r="U175" i="15" a="1"/>
  <c r="U175" i="15" s="1"/>
  <c r="N175" i="15" a="1"/>
  <c r="N175" i="15" s="1"/>
  <c r="J12" i="14" s="1"/>
  <c r="N229" i="15" a="1"/>
  <c r="N229" i="15" s="1"/>
  <c r="U229" i="15" a="1"/>
  <c r="U229" i="15" s="1"/>
  <c r="Q229" i="15" a="1"/>
  <c r="Q229" i="15" s="1"/>
  <c r="U298" i="15" a="1"/>
  <c r="U298" i="15" s="1"/>
  <c r="N298" i="15" a="1"/>
  <c r="N298" i="15" s="1"/>
  <c r="M12" i="14" s="1"/>
  <c r="Q298" i="15" a="1"/>
  <c r="Q298" i="15" s="1"/>
  <c r="U395" i="15" a="1"/>
  <c r="U395" i="15" s="1"/>
  <c r="N395" i="15" a="1"/>
  <c r="N395" i="15" s="1"/>
  <c r="O27" i="14" s="1"/>
  <c r="Q395" i="15" a="1"/>
  <c r="Q395" i="15" s="1"/>
  <c r="U247" i="15" a="1"/>
  <c r="U247" i="15" s="1"/>
  <c r="Q247" i="15" a="1"/>
  <c r="Q247" i="15" s="1"/>
  <c r="N247" i="15" a="1"/>
  <c r="N247" i="15" s="1"/>
  <c r="K43" i="14" s="1"/>
  <c r="U209" i="15" a="1"/>
  <c r="U209" i="15" s="1"/>
  <c r="N209" i="15" a="1"/>
  <c r="N209" i="15" s="1"/>
  <c r="K5" i="14" s="1"/>
  <c r="Q209" i="15" a="1"/>
  <c r="Q209" i="15" s="1"/>
  <c r="N91" i="15" a="1"/>
  <c r="N91" i="15" s="1"/>
  <c r="U91" i="15" a="1"/>
  <c r="U91" i="15" s="1"/>
  <c r="Q91" i="15" a="1"/>
  <c r="Q91" i="15" s="1"/>
  <c r="N367" i="15" a="1"/>
  <c r="N367" i="15" s="1"/>
  <c r="N40" i="14" s="1"/>
  <c r="Q367" i="15" a="1"/>
  <c r="Q367" i="15" s="1"/>
  <c r="U367" i="15" a="1"/>
  <c r="U367" i="15" s="1"/>
  <c r="Q325" i="15" a="1"/>
  <c r="Q325" i="15" s="1"/>
  <c r="N325" i="15" a="1"/>
  <c r="N325" i="15" s="1"/>
  <c r="M39" i="14" s="1"/>
  <c r="U325" i="15" a="1"/>
  <c r="U325" i="15" s="1"/>
  <c r="U72" i="15" a="1"/>
  <c r="U72" i="15" s="1"/>
  <c r="N72" i="15" a="1"/>
  <c r="N72" i="15" s="1"/>
  <c r="G32" i="14" s="1"/>
  <c r="Q72" i="15" a="1"/>
  <c r="Q72" i="15" s="1"/>
  <c r="G93" i="17"/>
  <c r="U179" i="15" a="1"/>
  <c r="U179" i="15" s="1"/>
  <c r="Q179" i="15" a="1"/>
  <c r="Q179" i="15" s="1"/>
  <c r="N179" i="15" a="1"/>
  <c r="N179" i="15" s="1"/>
  <c r="J16" i="14" s="1"/>
  <c r="Q85" i="15" a="1"/>
  <c r="Q85" i="15" s="1"/>
  <c r="N85" i="15" a="1"/>
  <c r="N85" i="15" s="1"/>
  <c r="U85" i="15" a="1"/>
  <c r="U85" i="15" s="1"/>
  <c r="U287" i="15" a="1"/>
  <c r="U287" i="15" s="1"/>
  <c r="Q287" i="15" a="1"/>
  <c r="Q287" i="15" s="1"/>
  <c r="N287" i="15" a="1"/>
  <c r="N287" i="15" s="1"/>
  <c r="L42" i="14" s="1"/>
  <c r="N305" i="15" a="1"/>
  <c r="N305" i="15" s="1"/>
  <c r="M19" i="14" s="1"/>
  <c r="U305" i="15" a="1"/>
  <c r="U305" i="15" s="1"/>
  <c r="Q305" i="15" a="1"/>
  <c r="Q305" i="15" s="1"/>
  <c r="N239" i="15" a="1"/>
  <c r="N239" i="15" s="1"/>
  <c r="U239" i="15" a="1"/>
  <c r="U239" i="15" s="1"/>
  <c r="Q239" i="15" a="1"/>
  <c r="Q239" i="15" s="1"/>
  <c r="U312" i="15" a="1"/>
  <c r="U312" i="15" s="1"/>
  <c r="N312" i="15" a="1"/>
  <c r="N312" i="15" s="1"/>
  <c r="M26" i="14" s="1"/>
  <c r="Q312" i="15" a="1"/>
  <c r="Q312" i="15" s="1"/>
  <c r="N136" i="15" a="1"/>
  <c r="N136" i="15" s="1"/>
  <c r="I14" i="14" s="1"/>
  <c r="Q136" i="15" a="1"/>
  <c r="Q136" i="15" s="1"/>
  <c r="U136" i="15" a="1"/>
  <c r="U136" i="15" s="1"/>
  <c r="Q270" i="15" a="1"/>
  <c r="Q270" i="15" s="1"/>
  <c r="U270" i="15" a="1"/>
  <c r="U270" i="15" s="1"/>
  <c r="N270" i="15" a="1"/>
  <c r="N270" i="15" s="1"/>
  <c r="Q32" i="15" a="1"/>
  <c r="Q32" i="15" s="1"/>
  <c r="G78" i="17" s="1"/>
  <c r="U32" i="15" a="1"/>
  <c r="U32" i="15" s="1"/>
  <c r="G79" i="17" s="1"/>
  <c r="N32" i="15" a="1"/>
  <c r="N32" i="15" s="1"/>
  <c r="F33" i="14" s="1"/>
  <c r="U90" i="15" a="1"/>
  <c r="U90" i="15" s="1"/>
  <c r="N90" i="15" a="1"/>
  <c r="N90" i="15" s="1"/>
  <c r="H9" i="14" s="1"/>
  <c r="Q90" i="15" a="1"/>
  <c r="Q90" i="15" s="1"/>
  <c r="U285" i="15" a="1"/>
  <c r="U285" i="15" s="1"/>
  <c r="N285" i="15" a="1"/>
  <c r="N285" i="15" s="1"/>
  <c r="L40" i="14" s="1"/>
  <c r="Q285" i="15" a="1"/>
  <c r="Q285" i="15" s="1"/>
  <c r="Q28" i="15" a="1"/>
  <c r="Q28" i="15" s="1"/>
  <c r="G63" i="17" s="1"/>
  <c r="N28" i="15" a="1"/>
  <c r="N28" i="15" s="1"/>
  <c r="F29" i="14" s="1"/>
  <c r="U28" i="15" a="1"/>
  <c r="U28" i="15" s="1"/>
  <c r="G65" i="17" s="1"/>
  <c r="N19" i="15" a="1"/>
  <c r="N19" i="15" s="1"/>
  <c r="F20" i="14" s="1"/>
  <c r="Q19" i="15" a="1"/>
  <c r="Q19" i="15" s="1"/>
  <c r="U19" i="15" a="1"/>
  <c r="U19" i="15" s="1"/>
  <c r="Q84" i="15" a="1"/>
  <c r="Q84" i="15" s="1"/>
  <c r="G102" i="17" s="1"/>
  <c r="U84" i="15" a="1"/>
  <c r="U84" i="15" s="1"/>
  <c r="N84" i="15" a="1"/>
  <c r="N84" i="15" s="1"/>
  <c r="G44" i="14" s="1"/>
  <c r="U12" i="15" a="1"/>
  <c r="U12" i="15" s="1"/>
  <c r="G21" i="17" s="1"/>
  <c r="Q12" i="15" a="1"/>
  <c r="Q12" i="15" s="1"/>
  <c r="G20" i="17" s="1"/>
  <c r="N12" i="15" a="1"/>
  <c r="N12" i="15" s="1"/>
  <c r="F13" i="14" s="1"/>
  <c r="U79" i="15" a="1"/>
  <c r="U79" i="15" s="1"/>
  <c r="N79" i="15" a="1"/>
  <c r="N79" i="15" s="1"/>
  <c r="G39" i="14" s="1"/>
  <c r="Q79" i="15" a="1"/>
  <c r="Q79" i="15" s="1"/>
  <c r="Q7" i="15" a="1"/>
  <c r="Q7" i="15" s="1"/>
  <c r="G10" i="17" s="1"/>
  <c r="U7" i="15" a="1"/>
  <c r="U7" i="15" s="1"/>
  <c r="N7" i="15" a="1"/>
  <c r="N7" i="15" s="1"/>
  <c r="U279" i="15" a="1"/>
  <c r="U279" i="15" s="1"/>
  <c r="Q279" i="15" a="1"/>
  <c r="Q279" i="15" s="1"/>
  <c r="N279" i="15" a="1"/>
  <c r="N279" i="15" s="1"/>
  <c r="L34" i="14" s="1"/>
  <c r="Q95" i="15" a="1"/>
  <c r="Q95" i="15" s="1"/>
  <c r="U95" i="15" a="1"/>
  <c r="U95" i="15" s="1"/>
  <c r="N95" i="15" a="1"/>
  <c r="N95" i="15" s="1"/>
  <c r="H14" i="14" s="1"/>
  <c r="U117" i="15" a="1"/>
  <c r="U117" i="15" s="1"/>
  <c r="Q117" i="15" a="1"/>
  <c r="Q117" i="15" s="1"/>
  <c r="N117" i="15" a="1"/>
  <c r="N117" i="15" s="1"/>
  <c r="H36" i="14" s="1"/>
  <c r="Q329" i="15" a="1"/>
  <c r="Q329" i="15" s="1"/>
  <c r="N329" i="15" a="1"/>
  <c r="N329" i="15" s="1"/>
  <c r="M43" i="14" s="1"/>
  <c r="U329" i="15" a="1"/>
  <c r="U329" i="15" s="1"/>
  <c r="U400" i="15" a="1"/>
  <c r="U400" i="15" s="1"/>
  <c r="G76" i="17" s="1"/>
  <c r="Q400" i="15" a="1"/>
  <c r="Q400" i="15" s="1"/>
  <c r="N400" i="15" a="1"/>
  <c r="N400" i="15" s="1"/>
  <c r="O32" i="14" s="1"/>
  <c r="N87" i="15" a="1"/>
  <c r="N87" i="15" s="1"/>
  <c r="Q87" i="15" a="1"/>
  <c r="Q87" i="15" s="1"/>
  <c r="U87" i="15" a="1"/>
  <c r="U87" i="15" s="1"/>
  <c r="N160" i="15" a="1"/>
  <c r="N160" i="15" s="1"/>
  <c r="U160" i="15" a="1"/>
  <c r="U160" i="15" s="1"/>
  <c r="G90" i="17" s="1"/>
  <c r="Q160" i="15" a="1"/>
  <c r="Q160" i="15" s="1"/>
  <c r="G89" i="17" s="1"/>
  <c r="U51" i="15" a="1"/>
  <c r="U51" i="15" s="1"/>
  <c r="G17" i="17" s="1"/>
  <c r="N51" i="15" a="1"/>
  <c r="N51" i="15" s="1"/>
  <c r="G11" i="14" s="1"/>
  <c r="Q51" i="15" a="1"/>
  <c r="Q51" i="15" s="1"/>
  <c r="G16" i="17" s="1"/>
  <c r="U219" i="15" a="1"/>
  <c r="U219" i="15" s="1"/>
  <c r="Q219" i="15" a="1"/>
  <c r="Q219" i="15" s="1"/>
  <c r="N219" i="15" a="1"/>
  <c r="N219" i="15" s="1"/>
  <c r="K15" i="14" s="1"/>
  <c r="U397" i="15" a="1"/>
  <c r="U397" i="15" s="1"/>
  <c r="Q397" i="15" a="1"/>
  <c r="Q397" i="15" s="1"/>
  <c r="N397" i="15" a="1"/>
  <c r="N397" i="15" s="1"/>
  <c r="O29" i="14" s="1"/>
  <c r="Q203" i="15" a="1"/>
  <c r="Q203" i="15" s="1"/>
  <c r="N203" i="15" a="1"/>
  <c r="N203" i="15" s="1"/>
  <c r="J40" i="14" s="1"/>
  <c r="U203" i="15" a="1"/>
  <c r="U203" i="15" s="1"/>
  <c r="N301" i="15" a="1"/>
  <c r="N301" i="15" s="1"/>
  <c r="M15" i="14" s="1"/>
  <c r="Q301" i="15" a="1"/>
  <c r="Q301" i="15" s="1"/>
  <c r="U301" i="15" a="1"/>
  <c r="U301" i="15" s="1"/>
  <c r="U205" i="15" a="1"/>
  <c r="U205" i="15" s="1"/>
  <c r="Q205" i="15" a="1"/>
  <c r="Q205" i="15" s="1"/>
  <c r="N205" i="15" a="1"/>
  <c r="N205" i="15" s="1"/>
  <c r="J42" i="14" s="1"/>
  <c r="Q276" i="15" a="1"/>
  <c r="Q276" i="15" s="1"/>
  <c r="N276" i="15" a="1"/>
  <c r="N276" i="15" s="1"/>
  <c r="L31" i="14" s="1"/>
  <c r="U276" i="15" a="1"/>
  <c r="U276" i="15" s="1"/>
  <c r="N98" i="15" a="1"/>
  <c r="N98" i="15" s="1"/>
  <c r="Q98" i="15" a="1"/>
  <c r="Q98" i="15" s="1"/>
  <c r="U98" i="15" a="1"/>
  <c r="U98" i="15" s="1"/>
  <c r="N16" i="15" a="1"/>
  <c r="N16" i="15" s="1"/>
  <c r="U16" i="15" a="1"/>
  <c r="U16" i="15" s="1"/>
  <c r="Q16" i="15" a="1"/>
  <c r="Q16" i="15" s="1"/>
  <c r="N227" i="15" a="1"/>
  <c r="N227" i="15" s="1"/>
  <c r="K23" i="14" s="1"/>
  <c r="U227" i="15" a="1"/>
  <c r="U227" i="15" s="1"/>
  <c r="Q227" i="15" a="1"/>
  <c r="Q227" i="15" s="1"/>
  <c r="N62" i="15" a="1"/>
  <c r="N62" i="15" s="1"/>
  <c r="U62" i="15" a="1"/>
  <c r="U62" i="15" s="1"/>
  <c r="Q62" i="15" a="1"/>
  <c r="Q62" i="15" s="1"/>
  <c r="N241" i="15" a="1"/>
  <c r="N241" i="15" s="1"/>
  <c r="K37" i="14" s="1"/>
  <c r="U241" i="15" a="1"/>
  <c r="U241" i="15" s="1"/>
  <c r="Q241" i="15" a="1"/>
  <c r="Q241" i="15" s="1"/>
  <c r="N283" i="15" a="1"/>
  <c r="N283" i="15" s="1"/>
  <c r="U283" i="15" a="1"/>
  <c r="U283" i="15" s="1"/>
  <c r="Q283" i="15" a="1"/>
  <c r="Q283" i="15" s="1"/>
  <c r="N275" i="15" a="1"/>
  <c r="N275" i="15" s="1"/>
  <c r="Q275" i="15" a="1"/>
  <c r="Q275" i="15" s="1"/>
  <c r="U275" i="15" a="1"/>
  <c r="U275" i="15" s="1"/>
  <c r="Q200" i="15" a="1"/>
  <c r="Q200" i="15" s="1"/>
  <c r="N200" i="15" a="1"/>
  <c r="N200" i="15" s="1"/>
  <c r="J37" i="14" s="1"/>
  <c r="U200" i="15" a="1"/>
  <c r="U200" i="15" s="1"/>
  <c r="Q352" i="15" a="1"/>
  <c r="Q352" i="15" s="1"/>
  <c r="U352" i="15" a="1"/>
  <c r="U352" i="15" s="1"/>
  <c r="N352" i="15" a="1"/>
  <c r="N352" i="15" s="1"/>
  <c r="Q300" i="15" a="1"/>
  <c r="Q300" i="15" s="1"/>
  <c r="N300" i="15" a="1"/>
  <c r="N300" i="15" s="1"/>
  <c r="M14" i="14" s="1"/>
  <c r="U300" i="15" a="1"/>
  <c r="U300" i="15" s="1"/>
  <c r="Q148" i="15" a="1"/>
  <c r="Q148" i="15" s="1"/>
  <c r="N148" i="15" a="1"/>
  <c r="N148" i="15" s="1"/>
  <c r="I26" i="14" s="1"/>
  <c r="U148" i="15" a="1"/>
  <c r="U148" i="15" s="1"/>
  <c r="U346" i="15" a="1"/>
  <c r="U346" i="15" s="1"/>
  <c r="N346" i="15" a="1"/>
  <c r="N346" i="15" s="1"/>
  <c r="N19" i="14" s="1"/>
  <c r="Q346" i="15" a="1"/>
  <c r="Q346" i="15" s="1"/>
  <c r="N108" i="15" a="1"/>
  <c r="N108" i="15" s="1"/>
  <c r="H27" i="14" s="1"/>
  <c r="Q108" i="15" a="1"/>
  <c r="Q108" i="15" s="1"/>
  <c r="U108" i="15" a="1"/>
  <c r="U108" i="15" s="1"/>
  <c r="Q181" i="15" a="1"/>
  <c r="Q181" i="15" s="1"/>
  <c r="N181" i="15" a="1"/>
  <c r="N181" i="15" s="1"/>
  <c r="J18" i="14" s="1"/>
  <c r="U181" i="15" a="1"/>
  <c r="U181" i="15" s="1"/>
  <c r="U202" i="15" a="1"/>
  <c r="U202" i="15" s="1"/>
  <c r="N202" i="15" a="1"/>
  <c r="N202" i="15" s="1"/>
  <c r="J39" i="14" s="1"/>
  <c r="Q202" i="15" a="1"/>
  <c r="Q202" i="15" s="1"/>
  <c r="U333" i="15" a="1"/>
  <c r="U333" i="15" s="1"/>
  <c r="N333" i="15" a="1"/>
  <c r="N333" i="15" s="1"/>
  <c r="Q333" i="15" a="1"/>
  <c r="Q333" i="15" s="1"/>
  <c r="U217" i="15" a="1"/>
  <c r="U217" i="15" s="1"/>
  <c r="Q217" i="15" a="1"/>
  <c r="Q217" i="15" s="1"/>
  <c r="N217" i="15" a="1"/>
  <c r="N217" i="15" s="1"/>
  <c r="K13" i="14" s="1"/>
  <c r="U45" i="15" a="1"/>
  <c r="U45" i="15" s="1"/>
  <c r="Q45" i="15" a="1"/>
  <c r="Q45" i="15" s="1"/>
  <c r="N45" i="15" a="1"/>
  <c r="N45" i="15" s="1"/>
  <c r="G5" i="14" s="1"/>
  <c r="N332" i="15" a="1"/>
  <c r="N332" i="15" s="1"/>
  <c r="N5" i="14" s="1"/>
  <c r="U332" i="15" a="1"/>
  <c r="U332" i="15" s="1"/>
  <c r="Q332" i="15" a="1"/>
  <c r="Q332" i="15" s="1"/>
  <c r="N233" i="15" a="1"/>
  <c r="N233" i="15" s="1"/>
  <c r="K29" i="14" s="1"/>
  <c r="U233" i="15" a="1"/>
  <c r="U233" i="15" s="1"/>
  <c r="Q233" i="15" a="1"/>
  <c r="Q233" i="15" s="1"/>
  <c r="Q41" i="15" a="1"/>
  <c r="Q41" i="15" s="1"/>
  <c r="U41" i="15" a="1"/>
  <c r="U41" i="15" s="1"/>
  <c r="G98" i="17" s="1"/>
  <c r="N41" i="15" a="1"/>
  <c r="N41" i="15" s="1"/>
  <c r="F42" i="14" s="1"/>
  <c r="U127" i="15" a="1"/>
  <c r="U127" i="15" s="1"/>
  <c r="Q127" i="15" a="1"/>
  <c r="Q127" i="15" s="1"/>
  <c r="N127" i="15" a="1"/>
  <c r="N127" i="15" s="1"/>
  <c r="I5" i="14" s="1"/>
  <c r="U128" i="15" a="1"/>
  <c r="U128" i="15" s="1"/>
  <c r="Q128" i="15" a="1"/>
  <c r="Q128" i="15" s="1"/>
  <c r="N128" i="15" a="1"/>
  <c r="N128" i="15" s="1"/>
  <c r="U57" i="15" a="1"/>
  <c r="U57" i="15" s="1"/>
  <c r="N57" i="15" a="1"/>
  <c r="N57" i="15" s="1"/>
  <c r="Q57" i="15" a="1"/>
  <c r="Q57" i="15" s="1"/>
  <c r="Q327" i="15" a="1"/>
  <c r="Q327" i="15" s="1"/>
  <c r="N327" i="15" a="1"/>
  <c r="N327" i="15" s="1"/>
  <c r="U327" i="15" a="1"/>
  <c r="U327" i="15" s="1"/>
  <c r="Q81" i="15" a="1"/>
  <c r="Q81" i="15" s="1"/>
  <c r="G95" i="17" s="1"/>
  <c r="U81" i="15" a="1"/>
  <c r="U81" i="15" s="1"/>
  <c r="N81" i="15" a="1"/>
  <c r="N81" i="15" s="1"/>
  <c r="U169" i="15" a="1"/>
  <c r="U169" i="15" s="1"/>
  <c r="Q169" i="15" a="1"/>
  <c r="Q169" i="15" s="1"/>
  <c r="N169" i="15" a="1"/>
  <c r="N169" i="15" s="1"/>
  <c r="N263" i="15" a="1"/>
  <c r="N263" i="15" s="1"/>
  <c r="L18" i="14" s="1"/>
  <c r="Q263" i="15" a="1"/>
  <c r="Q263" i="15" s="1"/>
  <c r="U263" i="15" a="1"/>
  <c r="U263" i="15" s="1"/>
  <c r="N307" i="15" a="1"/>
  <c r="N307" i="15" s="1"/>
  <c r="M21" i="14" s="1"/>
  <c r="U307" i="15" a="1"/>
  <c r="U307" i="15" s="1"/>
  <c r="Q307" i="15" a="1"/>
  <c r="Q307" i="15" s="1"/>
  <c r="U102" i="15" a="1"/>
  <c r="U102" i="15" s="1"/>
  <c r="N102" i="15" a="1"/>
  <c r="N102" i="15" s="1"/>
  <c r="H21" i="14" s="1"/>
  <c r="Q102" i="15" a="1"/>
  <c r="Q102" i="15" s="1"/>
  <c r="N403" i="15" a="1"/>
  <c r="N403" i="15" s="1"/>
  <c r="Q403" i="15" a="1"/>
  <c r="Q403" i="15" s="1"/>
  <c r="U403" i="15" a="1"/>
  <c r="U403" i="15" s="1"/>
  <c r="N9" i="15" a="1"/>
  <c r="N9" i="15" s="1"/>
  <c r="Q9" i="15" a="1"/>
  <c r="Q9" i="15" s="1"/>
  <c r="G14" i="17" s="1"/>
  <c r="U9" i="15" a="1"/>
  <c r="U9" i="15" s="1"/>
  <c r="G15" i="17" s="1"/>
  <c r="Q289" i="15" a="1"/>
  <c r="Q289" i="15" s="1"/>
  <c r="N289" i="15" a="1"/>
  <c r="N289" i="15" s="1"/>
  <c r="L44" i="14" s="1"/>
  <c r="U289" i="15" a="1"/>
  <c r="U289" i="15" s="1"/>
  <c r="N122" i="15" a="1"/>
  <c r="N122" i="15" s="1"/>
  <c r="U122" i="15" a="1"/>
  <c r="U122" i="15" s="1"/>
  <c r="Q122" i="15" a="1"/>
  <c r="Q122" i="15" s="1"/>
  <c r="U13" i="15" a="1"/>
  <c r="U13" i="15" s="1"/>
  <c r="G23" i="17" s="1"/>
  <c r="Q13" i="15" a="1"/>
  <c r="Q13" i="15" s="1"/>
  <c r="G22" i="17" s="1"/>
  <c r="N13" i="15" a="1"/>
  <c r="N13" i="15" s="1"/>
  <c r="F14" i="14" s="1"/>
  <c r="U337" i="15" a="1"/>
  <c r="U337" i="15" s="1"/>
  <c r="N337" i="15" a="1"/>
  <c r="N337" i="15" s="1"/>
  <c r="Q337" i="15" a="1"/>
  <c r="Q337" i="15" s="1"/>
  <c r="Q49" i="15" a="1"/>
  <c r="Q49" i="15" s="1"/>
  <c r="G12" i="17" s="1"/>
  <c r="U49" i="15" a="1"/>
  <c r="U49" i="15" s="1"/>
  <c r="G13" i="17" s="1"/>
  <c r="N49" i="15" a="1"/>
  <c r="N49" i="15" s="1"/>
  <c r="G9" i="14" s="1"/>
  <c r="G103" i="17"/>
  <c r="G99" i="17"/>
  <c r="Q68" i="15" a="1"/>
  <c r="Q68" i="15" s="1"/>
  <c r="N68" i="15" a="1"/>
  <c r="N68" i="15" s="1"/>
  <c r="G28" i="14" s="1"/>
  <c r="U68" i="15" a="1"/>
  <c r="U68" i="15" s="1"/>
  <c r="N255" i="15" a="1"/>
  <c r="N255" i="15" s="1"/>
  <c r="U255" i="15" a="1"/>
  <c r="U255" i="15" s="1"/>
  <c r="Q255" i="15" a="1"/>
  <c r="Q255" i="15" s="1"/>
  <c r="Q309" i="15" a="1"/>
  <c r="Q309" i="15" s="1"/>
  <c r="N309" i="15" a="1"/>
  <c r="N309" i="15" s="1"/>
  <c r="M23" i="14" s="1"/>
  <c r="U309" i="15" a="1"/>
  <c r="U309" i="15" s="1"/>
  <c r="N363" i="15" a="1"/>
  <c r="N363" i="15" s="1"/>
  <c r="N36" i="14" s="1"/>
  <c r="Q363" i="15" a="1"/>
  <c r="Q363" i="15" s="1"/>
  <c r="U363" i="15" a="1"/>
  <c r="U363" i="15" s="1"/>
  <c r="U137" i="15" a="1"/>
  <c r="U137" i="15" s="1"/>
  <c r="N137" i="15" a="1"/>
  <c r="N137" i="15" s="1"/>
  <c r="I15" i="14" s="1"/>
  <c r="Q137" i="15" a="1"/>
  <c r="Q137" i="15" s="1"/>
  <c r="U215" i="15" a="1"/>
  <c r="U215" i="15" s="1"/>
  <c r="Q215" i="15" a="1"/>
  <c r="Q215" i="15" s="1"/>
  <c r="N215" i="15" a="1"/>
  <c r="N215" i="15" s="1"/>
  <c r="K11" i="14" s="1"/>
  <c r="U110" i="15" a="1"/>
  <c r="U110" i="15" s="1"/>
  <c r="Q110" i="15" a="1"/>
  <c r="Q110" i="15" s="1"/>
  <c r="N110" i="15" a="1"/>
  <c r="N110" i="15" s="1"/>
  <c r="H29" i="14" s="1"/>
  <c r="U319" i="15" a="1"/>
  <c r="U319" i="15" s="1"/>
  <c r="Q319" i="15" a="1"/>
  <c r="Q319" i="15" s="1"/>
  <c r="N319" i="15" a="1"/>
  <c r="N319" i="15" s="1"/>
  <c r="M33" i="14" s="1"/>
  <c r="Q164" i="15" a="1"/>
  <c r="Q164" i="15" s="1"/>
  <c r="U164" i="15" a="1"/>
  <c r="U164" i="15" s="1"/>
  <c r="N164" i="15" a="1"/>
  <c r="N164" i="15" s="1"/>
  <c r="I42" i="14" s="1"/>
  <c r="U248" i="15" a="1"/>
  <c r="U248" i="15" s="1"/>
  <c r="Q248" i="15" a="1"/>
  <c r="Q248" i="15" s="1"/>
  <c r="N248" i="15" a="1"/>
  <c r="N248" i="15" s="1"/>
  <c r="K44" i="14" s="1"/>
  <c r="U210" i="15" a="1"/>
  <c r="U210" i="15" s="1"/>
  <c r="N210" i="15" a="1"/>
  <c r="N210" i="15" s="1"/>
  <c r="Q210" i="15" a="1"/>
  <c r="Q210" i="15" s="1"/>
  <c r="U105" i="15" a="1"/>
  <c r="U105" i="15" s="1"/>
  <c r="Q105" i="15" a="1"/>
  <c r="Q105" i="15" s="1"/>
  <c r="N105" i="15" a="1"/>
  <c r="N105" i="15" s="1"/>
  <c r="H24" i="14" s="1"/>
  <c r="Q208" i="15" a="1"/>
  <c r="Q208" i="15" s="1"/>
  <c r="U208" i="15" a="1"/>
  <c r="U208" i="15" s="1"/>
  <c r="N208" i="15" a="1"/>
  <c r="N208" i="15" s="1"/>
  <c r="Q107" i="15" a="1"/>
  <c r="Q107" i="15" s="1"/>
  <c r="N107" i="15" a="1"/>
  <c r="N107" i="15" s="1"/>
  <c r="H26" i="14" s="1"/>
  <c r="U107" i="15" a="1"/>
  <c r="U107" i="15" s="1"/>
  <c r="U73" i="15" a="1"/>
  <c r="U73" i="15" s="1"/>
  <c r="N73" i="15" a="1"/>
  <c r="N73" i="15" s="1"/>
  <c r="G33" i="14" s="1"/>
  <c r="Q73" i="15" a="1"/>
  <c r="Q73" i="15" s="1"/>
  <c r="N135" i="15" a="1"/>
  <c r="N135" i="15" s="1"/>
  <c r="I13" i="14" s="1"/>
  <c r="U135" i="15" a="1"/>
  <c r="U135" i="15" s="1"/>
  <c r="Q135" i="15" a="1"/>
  <c r="Q135" i="15" s="1"/>
  <c r="N324" i="15" a="1"/>
  <c r="N324" i="15" s="1"/>
  <c r="Q324" i="15" a="1"/>
  <c r="Q324" i="15" s="1"/>
  <c r="U324" i="15" a="1"/>
  <c r="U324" i="15" s="1"/>
  <c r="U149" i="15" a="1"/>
  <c r="U149" i="15" s="1"/>
  <c r="N149" i="15" a="1"/>
  <c r="N149" i="15" s="1"/>
  <c r="I27" i="14" s="1"/>
  <c r="Q149" i="15" a="1"/>
  <c r="Q149" i="15" s="1"/>
  <c r="N223" i="15" a="1"/>
  <c r="N223" i="15" s="1"/>
  <c r="K19" i="14" s="1"/>
  <c r="Q223" i="15" a="1"/>
  <c r="Q223" i="15" s="1"/>
  <c r="U223" i="15" a="1"/>
  <c r="U223" i="15" s="1"/>
  <c r="Q293" i="15" a="1"/>
  <c r="Q293" i="15" s="1"/>
  <c r="N293" i="15" a="1"/>
  <c r="N293" i="15" s="1"/>
  <c r="M7" i="14" s="1"/>
  <c r="U293" i="15" a="1"/>
  <c r="U293" i="15" s="1"/>
  <c r="Q355" i="15" a="1"/>
  <c r="Q355" i="15" s="1"/>
  <c r="N355" i="15" a="1"/>
  <c r="N355" i="15" s="1"/>
  <c r="N28" i="14" s="1"/>
  <c r="U355" i="15" a="1"/>
  <c r="U355" i="15" s="1"/>
  <c r="U52" i="15" a="1"/>
  <c r="U52" i="15" s="1"/>
  <c r="N52" i="15" a="1"/>
  <c r="N52" i="15" s="1"/>
  <c r="G12" i="14" s="1"/>
  <c r="Q52" i="15" a="1"/>
  <c r="Q52" i="15" s="1"/>
  <c r="N334" i="15" a="1"/>
  <c r="N334" i="15" s="1"/>
  <c r="N7" i="14" s="1"/>
  <c r="Q334" i="15" a="1"/>
  <c r="Q334" i="15" s="1"/>
  <c r="U334" i="15" a="1"/>
  <c r="U334" i="15" s="1"/>
  <c r="Q372" i="15" a="1"/>
  <c r="Q372" i="15" s="1"/>
  <c r="N372" i="15" a="1"/>
  <c r="N372" i="15" s="1"/>
  <c r="U372" i="15" a="1"/>
  <c r="U372" i="15" s="1"/>
  <c r="N86" i="15" a="1"/>
  <c r="N86" i="15" s="1"/>
  <c r="H5" i="14" s="1"/>
  <c r="Q86" i="15" a="1"/>
  <c r="Q86" i="15" s="1"/>
  <c r="U86" i="15" a="1"/>
  <c r="U86" i="15" s="1"/>
  <c r="Q304" i="15" a="1"/>
  <c r="Q304" i="15" s="1"/>
  <c r="U304" i="15" a="1"/>
  <c r="U304" i="15" s="1"/>
  <c r="N304" i="15" a="1"/>
  <c r="N304" i="15" s="1"/>
  <c r="M18" i="14" s="1"/>
  <c r="U313" i="15" a="1"/>
  <c r="U313" i="15" s="1"/>
  <c r="N313" i="15" a="1"/>
  <c r="N313" i="15" s="1"/>
  <c r="M27" i="14" s="1"/>
  <c r="Q313" i="15" a="1"/>
  <c r="Q313" i="15" s="1"/>
  <c r="U370" i="15" a="1"/>
  <c r="U370" i="15" s="1"/>
  <c r="N370" i="15" a="1"/>
  <c r="N370" i="15" s="1"/>
  <c r="N43" i="14" s="1"/>
  <c r="Q370" i="15" a="1"/>
  <c r="Q370" i="15" s="1"/>
  <c r="Q173" i="15" a="1"/>
  <c r="Q173" i="15" s="1"/>
  <c r="U173" i="15" a="1"/>
  <c r="U173" i="15" s="1"/>
  <c r="N173" i="15" a="1"/>
  <c r="N173" i="15" s="1"/>
  <c r="U140" i="15" a="1"/>
  <c r="U140" i="15" s="1"/>
  <c r="Q140" i="15" a="1"/>
  <c r="Q140" i="15" s="1"/>
  <c r="G32" i="17" s="1"/>
  <c r="N140" i="15" a="1"/>
  <c r="N140" i="15" s="1"/>
  <c r="I18" i="14" s="1"/>
  <c r="U114" i="15" a="1"/>
  <c r="U114" i="15" s="1"/>
  <c r="Q114" i="15" a="1"/>
  <c r="Q114" i="15" s="1"/>
  <c r="N114" i="15" a="1"/>
  <c r="N114" i="15" s="1"/>
  <c r="H33" i="14" s="1"/>
  <c r="G39" i="17"/>
  <c r="G37" i="17"/>
  <c r="G29" i="17"/>
  <c r="G31" i="17"/>
  <c r="G36" i="17"/>
  <c r="G28" i="17"/>
  <c r="Q218" i="15" a="1"/>
  <c r="Q218" i="15" s="1"/>
  <c r="N218" i="15" a="1"/>
  <c r="N218" i="15" s="1"/>
  <c r="K14" i="14" s="1"/>
  <c r="U218" i="15" a="1"/>
  <c r="U218" i="15" s="1"/>
  <c r="N115" i="15" a="1"/>
  <c r="N115" i="15" s="1"/>
  <c r="H34" i="14" s="1"/>
  <c r="Q115" i="15" a="1"/>
  <c r="Q115" i="15" s="1"/>
  <c r="U115" i="15" a="1"/>
  <c r="U115" i="15" s="1"/>
  <c r="Q61" i="15" a="1"/>
  <c r="Q61" i="15" s="1"/>
  <c r="G40" i="17" s="1"/>
  <c r="U61" i="15" a="1"/>
  <c r="U61" i="15" s="1"/>
  <c r="G41" i="17" s="1"/>
  <c r="N61" i="15" a="1"/>
  <c r="N61" i="15" s="1"/>
  <c r="G21" i="14" s="1"/>
  <c r="U392" i="15" a="1"/>
  <c r="U392" i="15" s="1"/>
  <c r="N392" i="15" a="1"/>
  <c r="N392" i="15" s="1"/>
  <c r="O24" i="14" s="1"/>
  <c r="Q392" i="15" a="1"/>
  <c r="Q392" i="15" s="1"/>
  <c r="G49" i="17" s="1"/>
  <c r="N295" i="15" a="1"/>
  <c r="N295" i="15" s="1"/>
  <c r="M9" i="14" s="1"/>
  <c r="U295" i="15" a="1"/>
  <c r="U295" i="15" s="1"/>
  <c r="Q295" i="15" a="1"/>
  <c r="Q295" i="15" s="1"/>
  <c r="Q170" i="15" a="1"/>
  <c r="Q170" i="15" s="1"/>
  <c r="G8" i="17" s="1"/>
  <c r="N170" i="15" a="1"/>
  <c r="N170" i="15" s="1"/>
  <c r="J7" i="14" s="1"/>
  <c r="U170" i="15" a="1"/>
  <c r="U170" i="15" s="1"/>
  <c r="G9" i="17" s="1"/>
  <c r="Q214" i="15" a="1"/>
  <c r="Q214" i="15" s="1"/>
  <c r="U214" i="15" a="1"/>
  <c r="U214" i="15" s="1"/>
  <c r="N214" i="15" a="1"/>
  <c r="N214" i="15" s="1"/>
  <c r="U296" i="15" a="1"/>
  <c r="U296" i="15" s="1"/>
  <c r="N296" i="15" a="1"/>
  <c r="N296" i="15" s="1"/>
  <c r="Q296" i="15" a="1"/>
  <c r="Q296" i="15" s="1"/>
  <c r="Q11" i="15" a="1"/>
  <c r="Q11" i="15" s="1"/>
  <c r="G18" i="17" s="1"/>
  <c r="U11" i="15" a="1"/>
  <c r="U11" i="15" s="1"/>
  <c r="G19" i="17" s="1"/>
  <c r="N11" i="15" a="1"/>
  <c r="N11" i="15" s="1"/>
  <c r="F12" i="14" s="1"/>
  <c r="N144" i="15" a="1"/>
  <c r="N144" i="15" s="1"/>
  <c r="Q144" i="15" a="1"/>
  <c r="Q144" i="15" s="1"/>
  <c r="G43" i="17" s="1"/>
  <c r="U144" i="15" a="1"/>
  <c r="U144" i="15" s="1"/>
  <c r="N64" i="15" a="1"/>
  <c r="N64" i="15" s="1"/>
  <c r="G24" i="14" s="1"/>
  <c r="Q64" i="15" a="1"/>
  <c r="Q64" i="15" s="1"/>
  <c r="G48" i="17" s="1"/>
  <c r="U64" i="15" a="1"/>
  <c r="U64" i="15" s="1"/>
  <c r="Q371" i="15" a="1"/>
  <c r="Q371" i="15" s="1"/>
  <c r="N371" i="15" a="1"/>
  <c r="N371" i="15" s="1"/>
  <c r="N44" i="14" s="1"/>
  <c r="U371" i="15" a="1"/>
  <c r="U371" i="15" s="1"/>
  <c r="U191" i="15" a="1"/>
  <c r="U191" i="15" s="1"/>
  <c r="Q191" i="15" a="1"/>
  <c r="Q191" i="15" s="1"/>
  <c r="N191" i="15" a="1"/>
  <c r="N191" i="15" s="1"/>
  <c r="J28" i="14" s="1"/>
  <c r="N76" i="15" a="1"/>
  <c r="N76" i="15" s="1"/>
  <c r="G36" i="14" s="1"/>
  <c r="U76" i="15" a="1"/>
  <c r="U76" i="15" s="1"/>
  <c r="Q76" i="15" a="1"/>
  <c r="Q76" i="15" s="1"/>
  <c r="U55" i="15" a="1"/>
  <c r="U55" i="15" s="1"/>
  <c r="G25" i="17" s="1"/>
  <c r="N55" i="15" a="1"/>
  <c r="N55" i="15" s="1"/>
  <c r="G15" i="14" s="1"/>
  <c r="Q55" i="15" a="1"/>
  <c r="Q55" i="15" s="1"/>
  <c r="G24" i="17" s="1"/>
  <c r="Q82" i="15" a="1"/>
  <c r="Q82" i="15" s="1"/>
  <c r="U82" i="15" a="1"/>
  <c r="U82" i="15" s="1"/>
  <c r="N82" i="15" a="1"/>
  <c r="N82" i="15" s="1"/>
  <c r="G42" i="14" s="1"/>
  <c r="U212" i="15" a="1"/>
  <c r="U212" i="15" s="1"/>
  <c r="G11" i="17" s="1"/>
  <c r="N212" i="15" a="1"/>
  <c r="N212" i="15" s="1"/>
  <c r="Q212" i="15" a="1"/>
  <c r="Q212" i="15" s="1"/>
  <c r="Q26" i="15" a="1"/>
  <c r="Q26" i="15" s="1"/>
  <c r="G56" i="17" s="1"/>
  <c r="U26" i="15" a="1"/>
  <c r="U26" i="15" s="1"/>
  <c r="G59" i="17" s="1"/>
  <c r="N26" i="15" a="1"/>
  <c r="N26" i="15" s="1"/>
  <c r="F27" i="14" s="1"/>
  <c r="N204" i="15" a="1"/>
  <c r="N204" i="15" s="1"/>
  <c r="U204" i="15" a="1"/>
  <c r="U204" i="15" s="1"/>
  <c r="G96" i="17" s="1"/>
  <c r="Q204" i="15" a="1"/>
  <c r="Q204" i="15" s="1"/>
  <c r="N31" i="15" a="1"/>
  <c r="N31" i="15" s="1"/>
  <c r="F32" i="14" s="1"/>
  <c r="Q31" i="15" a="1"/>
  <c r="Q31" i="15" s="1"/>
  <c r="G74" i="17" s="1"/>
  <c r="U31" i="15" a="1"/>
  <c r="U31" i="15" s="1"/>
  <c r="G77" i="17" s="1"/>
  <c r="Q69" i="15" a="1"/>
  <c r="Q69" i="15" s="1"/>
  <c r="U69" i="15" a="1"/>
  <c r="U69" i="15" s="1"/>
  <c r="N69" i="15" a="1"/>
  <c r="N69" i="15" s="1"/>
  <c r="G29" i="14" s="1"/>
  <c r="Q199" i="15" a="1"/>
  <c r="Q199" i="15" s="1"/>
  <c r="U199" i="15" a="1"/>
  <c r="U199" i="15" s="1"/>
  <c r="N199" i="15" a="1"/>
  <c r="N199" i="15" s="1"/>
  <c r="J36" i="14" s="1"/>
  <c r="N17" i="15" a="1"/>
  <c r="N17" i="15" s="1"/>
  <c r="F18" i="14" s="1"/>
  <c r="E18" i="14" s="1"/>
  <c r="U17" i="15" a="1"/>
  <c r="U17" i="15" s="1"/>
  <c r="G33" i="17" s="1"/>
  <c r="Q17" i="15" a="1"/>
  <c r="Q17" i="15" s="1"/>
  <c r="N379" i="15" a="1"/>
  <c r="N379" i="15" s="1"/>
  <c r="O11" i="14" s="1"/>
  <c r="Q379" i="15" a="1"/>
  <c r="Q379" i="15" s="1"/>
  <c r="U379" i="15" a="1"/>
  <c r="U379" i="15" s="1"/>
  <c r="Q245" i="15" a="1"/>
  <c r="Q245" i="15" s="1"/>
  <c r="U245" i="15" a="1"/>
  <c r="U245" i="15" s="1"/>
  <c r="N245" i="15" a="1"/>
  <c r="N245" i="15" s="1"/>
  <c r="Q288" i="15" a="1"/>
  <c r="Q288" i="15" s="1"/>
  <c r="U288" i="15" a="1"/>
  <c r="U288" i="15" s="1"/>
  <c r="N288" i="15" a="1"/>
  <c r="N288" i="15" s="1"/>
  <c r="L43" i="14" s="1"/>
  <c r="Q56" i="15" a="1"/>
  <c r="Q56" i="15" s="1"/>
  <c r="N56" i="15" a="1"/>
  <c r="N56" i="15" s="1"/>
  <c r="G16" i="14" s="1"/>
  <c r="U56" i="15" a="1"/>
  <c r="U56" i="15" s="1"/>
  <c r="U130" i="15" a="1"/>
  <c r="U130" i="15" s="1"/>
  <c r="N130" i="15" a="1"/>
  <c r="N130" i="15" s="1"/>
  <c r="Q130" i="15" a="1"/>
  <c r="Q130" i="15" s="1"/>
  <c r="N391" i="15" a="1"/>
  <c r="N391" i="15" s="1"/>
  <c r="O23" i="14" s="1"/>
  <c r="Q391" i="15" a="1"/>
  <c r="Q391" i="15" s="1"/>
  <c r="G46" i="17" s="1"/>
  <c r="U391" i="15" a="1"/>
  <c r="U391" i="15" s="1"/>
  <c r="N66" i="15" a="1"/>
  <c r="N66" i="15" s="1"/>
  <c r="G26" i="14" s="1"/>
  <c r="U66" i="15" a="1"/>
  <c r="U66" i="15" s="1"/>
  <c r="G54" i="17" s="1"/>
  <c r="Q66" i="15" a="1"/>
  <c r="Q66" i="15" s="1"/>
  <c r="N142" i="15" a="1"/>
  <c r="N142" i="15" s="1"/>
  <c r="I20" i="14" s="1"/>
  <c r="U142" i="15" a="1"/>
  <c r="U142" i="15" s="1"/>
  <c r="G38" i="17" s="1"/>
  <c r="Q142" i="15" a="1"/>
  <c r="Q142" i="15" s="1"/>
  <c r="U146" i="15" a="1"/>
  <c r="U146" i="15" s="1"/>
  <c r="N146" i="15" a="1"/>
  <c r="N146" i="15" s="1"/>
  <c r="I24" i="14" s="1"/>
  <c r="Q146" i="15" a="1"/>
  <c r="Q146" i="15" s="1"/>
  <c r="N177" i="15" a="1"/>
  <c r="N177" i="15" s="1"/>
  <c r="J14" i="14" s="1"/>
  <c r="Q177" i="15" a="1"/>
  <c r="Q177" i="15" s="1"/>
  <c r="U177" i="15" a="1"/>
  <c r="U177" i="15" s="1"/>
  <c r="N120" i="15" a="1"/>
  <c r="N120" i="15" s="1"/>
  <c r="H39" i="14" s="1"/>
  <c r="Q120" i="15" a="1"/>
  <c r="Q120" i="15" s="1"/>
  <c r="G91" i="17" s="1"/>
  <c r="U120" i="15" a="1"/>
  <c r="U120" i="15" s="1"/>
  <c r="N261" i="15" a="1"/>
  <c r="N261" i="15" s="1"/>
  <c r="L16" i="14" s="1"/>
  <c r="Q261" i="15" a="1"/>
  <c r="Q261" i="15" s="1"/>
  <c r="U261" i="15" a="1"/>
  <c r="U261" i="15" s="1"/>
  <c r="N278" i="15" a="1"/>
  <c r="N278" i="15" s="1"/>
  <c r="L33" i="14" s="1"/>
  <c r="U278" i="15" a="1"/>
  <c r="U278" i="15" s="1"/>
  <c r="Q278" i="15" a="1"/>
  <c r="Q278" i="15" s="1"/>
  <c r="U206" i="15" a="1"/>
  <c r="U206" i="15" s="1"/>
  <c r="G101" i="17" s="1"/>
  <c r="N206" i="15" a="1"/>
  <c r="N206" i="15" s="1"/>
  <c r="J43" i="14" s="1"/>
  <c r="Q206" i="15" a="1"/>
  <c r="Q206" i="15" s="1"/>
  <c r="G100" i="17" s="1"/>
  <c r="N328" i="15" a="1"/>
  <c r="N328" i="15" s="1"/>
  <c r="M42" i="14" s="1"/>
  <c r="Q328" i="15" a="1"/>
  <c r="Q328" i="15" s="1"/>
  <c r="U328" i="15" a="1"/>
  <c r="U328" i="15" s="1"/>
  <c r="Q339" i="15" a="1"/>
  <c r="Q339" i="15" s="1"/>
  <c r="U339" i="15" a="1"/>
  <c r="U339" i="15" s="1"/>
  <c r="N339" i="15" a="1"/>
  <c r="N339" i="15" s="1"/>
  <c r="N12" i="14" s="1"/>
  <c r="N123" i="15" a="1"/>
  <c r="N123" i="15" s="1"/>
  <c r="H42" i="14" s="1"/>
  <c r="Q123" i="15" a="1"/>
  <c r="Q123" i="15" s="1"/>
  <c r="G97" i="17" s="1"/>
  <c r="U123" i="15" a="1"/>
  <c r="U123" i="15" s="1"/>
  <c r="U376" i="15" a="1"/>
  <c r="U376" i="15" s="1"/>
  <c r="Q376" i="15" a="1"/>
  <c r="Q376" i="15" s="1"/>
  <c r="N376" i="15" a="1"/>
  <c r="N376" i="15" s="1"/>
  <c r="U290" i="15" a="1"/>
  <c r="U290" i="15" s="1"/>
  <c r="Q290" i="15" a="1"/>
  <c r="Q290" i="15" s="1"/>
  <c r="N290" i="15" a="1"/>
  <c r="N290" i="15" s="1"/>
  <c r="N150" i="15" a="1"/>
  <c r="N150" i="15" s="1"/>
  <c r="I28" i="14" s="1"/>
  <c r="U150" i="15" a="1"/>
  <c r="U150" i="15" s="1"/>
  <c r="Q150" i="15" a="1"/>
  <c r="Q150" i="15" s="1"/>
  <c r="U260" i="15" a="1"/>
  <c r="U260" i="15" s="1"/>
  <c r="N260" i="15" a="1"/>
  <c r="N260" i="15" s="1"/>
  <c r="L15" i="14" s="1"/>
  <c r="Q260" i="15" a="1"/>
  <c r="Q260" i="15" s="1"/>
  <c r="Q330" i="15" a="1"/>
  <c r="Q330" i="15" s="1"/>
  <c r="U330" i="15" a="1"/>
  <c r="U330" i="15" s="1"/>
  <c r="G104" i="17" s="1"/>
  <c r="N330" i="15" a="1"/>
  <c r="N330" i="15" s="1"/>
  <c r="M44" i="14" s="1"/>
  <c r="U152" i="15" a="1"/>
  <c r="U152" i="15" s="1"/>
  <c r="Q152" i="15" a="1"/>
  <c r="Q152" i="15" s="1"/>
  <c r="N152" i="15" a="1"/>
  <c r="N152" i="15" s="1"/>
  <c r="N389" i="15" a="1"/>
  <c r="N389" i="15" s="1"/>
  <c r="O21" i="14" s="1"/>
  <c r="Q389" i="15" a="1"/>
  <c r="Q389" i="15" s="1"/>
  <c r="U389" i="15" a="1"/>
  <c r="U389" i="15" s="1"/>
  <c r="U306" i="15" a="1"/>
  <c r="U306" i="15" s="1"/>
  <c r="N306" i="15" a="1"/>
  <c r="N306" i="15" s="1"/>
  <c r="M20" i="14" s="1"/>
  <c r="Q306" i="15" a="1"/>
  <c r="Q306" i="15" s="1"/>
  <c r="U92" i="15" a="1"/>
  <c r="U92" i="15" s="1"/>
  <c r="Q92" i="15" a="1"/>
  <c r="Q92" i="15" s="1"/>
  <c r="N92" i="15" a="1"/>
  <c r="N92" i="15" s="1"/>
  <c r="H11" i="14" s="1"/>
  <c r="N33" i="15" a="1"/>
  <c r="N33" i="15" s="1"/>
  <c r="F34" i="14" s="1"/>
  <c r="E34" i="14" s="1"/>
  <c r="Q33" i="15" a="1"/>
  <c r="Q33" i="15" s="1"/>
  <c r="G80" i="17" s="1"/>
  <c r="U33" i="15" a="1"/>
  <c r="U33" i="15" s="1"/>
  <c r="G81" i="17" s="1"/>
  <c r="U15" i="15" a="1"/>
  <c r="U15" i="15" s="1"/>
  <c r="G27" i="17" s="1"/>
  <c r="N15" i="15" a="1"/>
  <c r="N15" i="15" s="1"/>
  <c r="F16" i="14" s="1"/>
  <c r="E16" i="14" s="1"/>
  <c r="Q15" i="15" a="1"/>
  <c r="Q15" i="15" s="1"/>
  <c r="G26" i="17" s="1"/>
  <c r="Q201" i="15" a="1"/>
  <c r="Q201" i="15" s="1"/>
  <c r="U201" i="15" a="1"/>
  <c r="U201" i="15" s="1"/>
  <c r="N201" i="15" a="1"/>
  <c r="N201" i="15" s="1"/>
  <c r="N238" i="15" a="1"/>
  <c r="N238" i="15" s="1"/>
  <c r="K34" i="14" s="1"/>
  <c r="Q238" i="15" a="1"/>
  <c r="Q238" i="15" s="1"/>
  <c r="U238" i="15" a="1"/>
  <c r="U238" i="15" s="1"/>
  <c r="Q378" i="15" a="1"/>
  <c r="Q378" i="15" s="1"/>
  <c r="N378" i="15" a="1"/>
  <c r="N378" i="15" s="1"/>
  <c r="U378" i="15" a="1"/>
  <c r="U378" i="15" s="1"/>
  <c r="N189" i="15" a="1"/>
  <c r="N189" i="15" s="1"/>
  <c r="J26" i="14" s="1"/>
  <c r="U189" i="15" a="1"/>
  <c r="U189" i="15" s="1"/>
  <c r="Q189" i="15" a="1"/>
  <c r="Q189" i="15" s="1"/>
  <c r="U228" i="15" a="1"/>
  <c r="U228" i="15" s="1"/>
  <c r="Q228" i="15" a="1"/>
  <c r="Q228" i="15" s="1"/>
  <c r="N228" i="15" a="1"/>
  <c r="N228" i="15" s="1"/>
  <c r="K24" i="14" s="1"/>
  <c r="G44" i="17"/>
  <c r="G45" i="17"/>
  <c r="G47" i="17"/>
  <c r="G50" i="17"/>
  <c r="U302" i="15" a="1"/>
  <c r="U302" i="15" s="1"/>
  <c r="N302" i="15" a="1"/>
  <c r="N302" i="15" s="1"/>
  <c r="M16" i="14" s="1"/>
  <c r="Q302" i="15" a="1"/>
  <c r="Q302" i="15" s="1"/>
  <c r="N267" i="15" a="1"/>
  <c r="N267" i="15" s="1"/>
  <c r="U267" i="15" a="1"/>
  <c r="U267" i="15" s="1"/>
  <c r="Q267" i="15" a="1"/>
  <c r="Q267" i="15" s="1"/>
  <c r="U242" i="15" a="1"/>
  <c r="U242" i="15" s="1"/>
  <c r="Q242" i="15" a="1"/>
  <c r="Q242" i="15" s="1"/>
  <c r="N242" i="15" a="1"/>
  <c r="N242" i="15" s="1"/>
  <c r="Q182" i="15" a="1"/>
  <c r="Q182" i="15" s="1"/>
  <c r="G34" i="17" s="1"/>
  <c r="U182" i="15" a="1"/>
  <c r="U182" i="15" s="1"/>
  <c r="G35" i="17" s="1"/>
  <c r="N182" i="15" a="1"/>
  <c r="N182" i="15" s="1"/>
  <c r="J19" i="14" s="1"/>
  <c r="E12" i="14" l="1"/>
  <c r="M38" i="14"/>
  <c r="M18" i="9"/>
  <c r="M4" i="9" s="1"/>
  <c r="M41" i="14"/>
  <c r="M19" i="9"/>
  <c r="M5" i="9" s="1"/>
  <c r="E11" i="9"/>
  <c r="F11" i="9"/>
  <c r="F8" i="14"/>
  <c r="E33" i="14"/>
  <c r="O19" i="9"/>
  <c r="O5" i="9" s="1"/>
  <c r="O41" i="14"/>
  <c r="E37" i="14"/>
  <c r="J17" i="14"/>
  <c r="J13" i="9"/>
  <c r="E18" i="9"/>
  <c r="E4" i="9" s="1"/>
  <c r="F38" i="14"/>
  <c r="F18" i="9"/>
  <c r="E36" i="14"/>
  <c r="M30" i="14"/>
  <c r="M16" i="9"/>
  <c r="M14" i="9"/>
  <c r="M22" i="14"/>
  <c r="G18" i="8"/>
  <c r="F4" i="14"/>
  <c r="F9" i="9"/>
  <c r="E9" i="9"/>
  <c r="E2" i="9" s="1"/>
  <c r="G3" i="17"/>
  <c r="J4" i="14"/>
  <c r="J9" i="9"/>
  <c r="G22" i="8"/>
  <c r="F6" i="14"/>
  <c r="E10" i="9"/>
  <c r="F10" i="9"/>
  <c r="G10" i="9"/>
  <c r="G6" i="14"/>
  <c r="E15" i="14"/>
  <c r="J8" i="14"/>
  <c r="J11" i="9"/>
  <c r="K30" i="14"/>
  <c r="K16" i="9"/>
  <c r="O11" i="9"/>
  <c r="O8" i="14"/>
  <c r="K19" i="9"/>
  <c r="K5" i="9" s="1"/>
  <c r="K41" i="14"/>
  <c r="O4" i="14"/>
  <c r="O9" i="9"/>
  <c r="G27" i="8"/>
  <c r="E13" i="9"/>
  <c r="F13" i="9"/>
  <c r="F17" i="14"/>
  <c r="E20" i="14"/>
  <c r="K35" i="14"/>
  <c r="K17" i="9"/>
  <c r="E24" i="14"/>
  <c r="J22" i="14"/>
  <c r="J14" i="9"/>
  <c r="L9" i="9"/>
  <c r="L4" i="14"/>
  <c r="G24" i="8"/>
  <c r="H18" i="9"/>
  <c r="H4" i="9" s="1"/>
  <c r="H38" i="14"/>
  <c r="G8" i="14"/>
  <c r="G11" i="9"/>
  <c r="L41" i="14"/>
  <c r="L19" i="9"/>
  <c r="L5" i="9" s="1"/>
  <c r="E26" i="14"/>
  <c r="K14" i="9"/>
  <c r="K22" i="14"/>
  <c r="E7" i="14"/>
  <c r="K8" i="14"/>
  <c r="K11" i="9"/>
  <c r="J38" i="14"/>
  <c r="J18" i="9"/>
  <c r="J4" i="9" s="1"/>
  <c r="N10" i="14"/>
  <c r="N12" i="9"/>
  <c r="G17" i="14"/>
  <c r="G13" i="9"/>
  <c r="N10" i="9"/>
  <c r="N6" i="14"/>
  <c r="L15" i="9"/>
  <c r="L25" i="14"/>
  <c r="E21" i="14"/>
  <c r="J17" i="9"/>
  <c r="J35" i="14"/>
  <c r="N14" i="9"/>
  <c r="N22" i="14"/>
  <c r="E39" i="14"/>
  <c r="H15" i="9"/>
  <c r="H25" i="14"/>
  <c r="I19" i="9"/>
  <c r="I5" i="9" s="1"/>
  <c r="I41" i="14"/>
  <c r="H22" i="14"/>
  <c r="H14" i="9"/>
  <c r="M11" i="9"/>
  <c r="M8" i="14"/>
  <c r="G35" i="14"/>
  <c r="G17" i="9"/>
  <c r="K38" i="14"/>
  <c r="K18" i="9"/>
  <c r="K4" i="9" s="1"/>
  <c r="E12" i="9"/>
  <c r="F12" i="9"/>
  <c r="F10" i="14"/>
  <c r="G22" i="14"/>
  <c r="G14" i="9"/>
  <c r="E29" i="14"/>
  <c r="N19" i="9"/>
  <c r="N5" i="9" s="1"/>
  <c r="N41" i="14"/>
  <c r="E28" i="14"/>
  <c r="L10" i="9"/>
  <c r="L6" i="14"/>
  <c r="G25" i="14"/>
  <c r="G15" i="9"/>
  <c r="N16" i="9"/>
  <c r="N30" i="14"/>
  <c r="I8" i="14"/>
  <c r="I11" i="9"/>
  <c r="L14" i="9"/>
  <c r="L22" i="14"/>
  <c r="E32" i="14"/>
  <c r="K6" i="14"/>
  <c r="K10" i="9"/>
  <c r="E14" i="14"/>
  <c r="J10" i="9"/>
  <c r="J6" i="14"/>
  <c r="I10" i="9"/>
  <c r="I6" i="14"/>
  <c r="H13" i="9"/>
  <c r="H17" i="14"/>
  <c r="I18" i="9"/>
  <c r="I4" i="9" s="1"/>
  <c r="I38" i="14"/>
  <c r="H16" i="9"/>
  <c r="H30" i="14"/>
  <c r="O18" i="9"/>
  <c r="O4" i="9" s="1"/>
  <c r="O38" i="14"/>
  <c r="G16" i="9"/>
  <c r="G30" i="14"/>
  <c r="G26" i="8"/>
  <c r="N4" i="14"/>
  <c r="N9" i="9"/>
  <c r="N2" i="9" s="1"/>
  <c r="E19" i="14"/>
  <c r="E11" i="14"/>
  <c r="H11" i="9"/>
  <c r="H8" i="14"/>
  <c r="J19" i="9"/>
  <c r="J5" i="9" s="1"/>
  <c r="J41" i="14"/>
  <c r="M12" i="9"/>
  <c r="M10" i="14"/>
  <c r="K10" i="14"/>
  <c r="K12" i="9"/>
  <c r="E13" i="14"/>
  <c r="J15" i="9"/>
  <c r="J25" i="14"/>
  <c r="O13" i="9"/>
  <c r="O17" i="14"/>
  <c r="J16" i="9"/>
  <c r="J30" i="14"/>
  <c r="F30" i="14"/>
  <c r="F16" i="9"/>
  <c r="E16" i="9"/>
  <c r="M25" i="14"/>
  <c r="M15" i="9"/>
  <c r="F17" i="9"/>
  <c r="E17" i="9"/>
  <c r="F35" i="14"/>
  <c r="N38" i="14"/>
  <c r="N18" i="9"/>
  <c r="N4" i="9" s="1"/>
  <c r="L8" i="14"/>
  <c r="L11" i="9"/>
  <c r="L3" i="9" s="1"/>
  <c r="O15" i="9"/>
  <c r="O25" i="14"/>
  <c r="G38" i="14"/>
  <c r="G18" i="9"/>
  <c r="G4" i="9" s="1"/>
  <c r="O17" i="9"/>
  <c r="O35" i="14"/>
  <c r="L16" i="9"/>
  <c r="L30" i="14"/>
  <c r="I12" i="9"/>
  <c r="I10" i="14"/>
  <c r="O6" i="14"/>
  <c r="O10" i="9"/>
  <c r="N17" i="14"/>
  <c r="N13" i="9"/>
  <c r="G19" i="8"/>
  <c r="G9" i="9"/>
  <c r="G2" i="9" s="1"/>
  <c r="G4" i="14"/>
  <c r="I25" i="14"/>
  <c r="I15" i="9"/>
  <c r="E43" i="14"/>
  <c r="G41" i="14"/>
  <c r="G19" i="9"/>
  <c r="G5" i="9" s="1"/>
  <c r="H10" i="9"/>
  <c r="H6" i="14"/>
  <c r="H10" i="14"/>
  <c r="H12" i="9"/>
  <c r="E14" i="9"/>
  <c r="F14" i="9"/>
  <c r="F22" i="14"/>
  <c r="M13" i="9"/>
  <c r="M17" i="14"/>
  <c r="E31" i="14"/>
  <c r="N35" i="14"/>
  <c r="N17" i="9"/>
  <c r="E23" i="14"/>
  <c r="K17" i="14"/>
  <c r="K13" i="9"/>
  <c r="E44" i="14"/>
  <c r="M17" i="9"/>
  <c r="M35" i="14"/>
  <c r="N8" i="14"/>
  <c r="N11" i="9"/>
  <c r="I30" i="14"/>
  <c r="I16" i="9"/>
  <c r="M4" i="14"/>
  <c r="M9" i="9"/>
  <c r="G25" i="8"/>
  <c r="E27" i="14"/>
  <c r="L10" i="14"/>
  <c r="L12" i="9"/>
  <c r="L35" i="14"/>
  <c r="L17" i="9"/>
  <c r="I17" i="9"/>
  <c r="I35" i="14"/>
  <c r="F25" i="14"/>
  <c r="E15" i="9"/>
  <c r="F15" i="9"/>
  <c r="O16" i="9"/>
  <c r="O30" i="14"/>
  <c r="G12" i="9"/>
  <c r="G10" i="14"/>
  <c r="O14" i="9"/>
  <c r="O22" i="14"/>
  <c r="O10" i="14"/>
  <c r="O12" i="9"/>
  <c r="J10" i="14"/>
  <c r="J12" i="9"/>
  <c r="K9" i="9"/>
  <c r="K2" i="9" s="1"/>
  <c r="G23" i="8"/>
  <c r="K4" i="14"/>
  <c r="H19" i="9"/>
  <c r="H5" i="9" s="1"/>
  <c r="H41" i="14"/>
  <c r="L18" i="9"/>
  <c r="L4" i="9" s="1"/>
  <c r="L38" i="14"/>
  <c r="H9" i="9"/>
  <c r="H2" i="9" s="1"/>
  <c r="G20" i="8"/>
  <c r="H4" i="14"/>
  <c r="E40" i="14"/>
  <c r="E5" i="14"/>
  <c r="F41" i="14"/>
  <c r="F19" i="9"/>
  <c r="E19" i="9"/>
  <c r="E5" i="9" s="1"/>
  <c r="M10" i="9"/>
  <c r="M6" i="14"/>
  <c r="L13" i="9"/>
  <c r="L17" i="14"/>
  <c r="I14" i="9"/>
  <c r="I22" i="14"/>
  <c r="E42" i="14"/>
  <c r="N25" i="14"/>
  <c r="N15" i="9"/>
  <c r="K25" i="14"/>
  <c r="K15" i="9"/>
  <c r="I17" i="14"/>
  <c r="I13" i="9"/>
  <c r="E9" i="14"/>
  <c r="H17" i="9"/>
  <c r="H35" i="14"/>
  <c r="G21" i="8"/>
  <c r="I4" i="14"/>
  <c r="I45" i="14" s="1"/>
  <c r="I409" i="30" s="1"/>
  <c r="I9" i="9"/>
  <c r="I2" i="9" s="1"/>
  <c r="K3" i="9" l="1"/>
  <c r="G29" i="8"/>
  <c r="M2" i="9"/>
  <c r="H3" i="9"/>
  <c r="M3" i="9"/>
  <c r="L45" i="14"/>
  <c r="I409" i="33" s="1"/>
  <c r="P9" i="9"/>
  <c r="O2" i="9"/>
  <c r="F45" i="14"/>
  <c r="I409" i="19" s="1"/>
  <c r="E4" i="14"/>
  <c r="K45" i="14"/>
  <c r="I409" i="32" s="1"/>
  <c r="P19" i="9"/>
  <c r="F5" i="9"/>
  <c r="P15" i="9"/>
  <c r="M45" i="14"/>
  <c r="I409" i="34" s="1"/>
  <c r="L2" i="9"/>
  <c r="O45" i="14"/>
  <c r="I409" i="36" s="1"/>
  <c r="P10" i="9"/>
  <c r="E41" i="14"/>
  <c r="E35" i="14"/>
  <c r="I3" i="9"/>
  <c r="E8" i="14"/>
  <c r="E25" i="14"/>
  <c r="E6" i="14"/>
  <c r="F3" i="9"/>
  <c r="P11" i="9"/>
  <c r="N3" i="9"/>
  <c r="P17" i="9"/>
  <c r="N45" i="14"/>
  <c r="I409" i="35" s="1"/>
  <c r="E10" i="14"/>
  <c r="E3" i="9"/>
  <c r="H45" i="14"/>
  <c r="I409" i="21" s="1"/>
  <c r="E22" i="14"/>
  <c r="G45" i="14"/>
  <c r="I409" i="20" s="1"/>
  <c r="P12" i="9"/>
  <c r="O3" i="9"/>
  <c r="J2" i="9"/>
  <c r="P18" i="9"/>
  <c r="F4" i="9"/>
  <c r="P14" i="9"/>
  <c r="J45" i="14"/>
  <c r="I409" i="31" s="1"/>
  <c r="E38" i="14"/>
  <c r="G3" i="9"/>
  <c r="P16" i="9"/>
  <c r="E17" i="14"/>
  <c r="J3" i="9"/>
  <c r="E30" i="14"/>
  <c r="P13" i="9"/>
  <c r="F2" i="9"/>
  <c r="E45" i="14" l="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<sst xmlns="http://schemas.openxmlformats.org/spreadsheetml/2006/main" count="10161" uniqueCount="794">
  <si>
    <t>Formulario de ayuda para confeccionar la Estrategia Integrada</t>
  </si>
  <si>
    <t>Código Entidad Local</t>
  </si>
  <si>
    <t>Identificador PAI</t>
  </si>
  <si>
    <t>Título PAI</t>
  </si>
  <si>
    <t>Título</t>
  </si>
  <si>
    <t>Código Proyecto</t>
  </si>
  <si>
    <t>Presupuesto</t>
  </si>
  <si>
    <t>Proyecto 1</t>
  </si>
  <si>
    <t>Proyecto1</t>
  </si>
  <si>
    <t>Proyecto 2</t>
  </si>
  <si>
    <t>Proyecto2</t>
  </si>
  <si>
    <t>Proyecto 3</t>
  </si>
  <si>
    <t>Proyecto3</t>
  </si>
  <si>
    <t>Proyecto 4</t>
  </si>
  <si>
    <t>Proyecto4</t>
  </si>
  <si>
    <t>Proyecto 5</t>
  </si>
  <si>
    <t>Proyecto5</t>
  </si>
  <si>
    <t>Proyecto 6</t>
  </si>
  <si>
    <t>Proyecto6</t>
  </si>
  <si>
    <t>Proyecto 7</t>
  </si>
  <si>
    <t>Proyecto7</t>
  </si>
  <si>
    <t>Proyecto 8</t>
  </si>
  <si>
    <t>Proyecto8</t>
  </si>
  <si>
    <t>Proyecto 9</t>
  </si>
  <si>
    <t>Proyecto9</t>
  </si>
  <si>
    <t>Proyecto 10</t>
  </si>
  <si>
    <t>Proyecto10</t>
  </si>
  <si>
    <t>Tipo de acción</t>
  </si>
  <si>
    <t>Tipo de Acción 1: Soluciones TIC para la transformación de la administración local y el desarrollo de la Smart City</t>
  </si>
  <si>
    <t xml:space="preserve">Tipo de acción 2: Gestión sostenible de los recursos y protección del medio ambiente.  </t>
  </si>
  <si>
    <t>Tipo de Acción 3: Inclusión social, participación ciudadana y dinamización económica del entorno local</t>
  </si>
  <si>
    <t>Tipo de Acción 4: Rehabilitación y protección del patrimonio urbano, y promoción del turismo y la cultura</t>
  </si>
  <si>
    <t>TipodeAccion</t>
  </si>
  <si>
    <t>CodigoSTdA</t>
  </si>
  <si>
    <t>SubtipodeAccion</t>
  </si>
  <si>
    <t>Presupuesto Subtipo</t>
  </si>
  <si>
    <t>TotalParaComprobación</t>
  </si>
  <si>
    <t>1.1</t>
  </si>
  <si>
    <t>Subtipo de acción 1.1: Soluciones TIC para la transformación de la administración local y el desarrollo de la Smart City</t>
  </si>
  <si>
    <t>1.2</t>
  </si>
  <si>
    <t>Subtipo de acción 1.2: Dinamización económica</t>
  </si>
  <si>
    <t>2.1</t>
  </si>
  <si>
    <t>Subtipo de acción 2.1: Eficiencia energética</t>
  </si>
  <si>
    <t>2.2</t>
  </si>
  <si>
    <t xml:space="preserve">Subtipo de acción 2.2: Energía renovable </t>
  </si>
  <si>
    <t>2.3</t>
  </si>
  <si>
    <t>Subtipo de acción 2.3: Movilidad urbana sostenible</t>
  </si>
  <si>
    <t>2.4</t>
  </si>
  <si>
    <t>Subtipo de acción 2.4: Adaptación al cambio climático y prevención del riesgo de catástrofes</t>
  </si>
  <si>
    <t>2.5</t>
  </si>
  <si>
    <t>Subtipo de acción 2.5: Recursos Hídricos</t>
  </si>
  <si>
    <t>2.6</t>
  </si>
  <si>
    <t>Subtipo de acción 2.6: Gestión de residuos: economía circular</t>
  </si>
  <si>
    <t>2.7</t>
  </si>
  <si>
    <t>Subtipo de acción 2.7: Lucha contra la descontaminación y mejora de espacios urbanos naturales</t>
  </si>
  <si>
    <t>3.1</t>
  </si>
  <si>
    <t>Subtipo de acción 3.1: Inclusión social</t>
  </si>
  <si>
    <t>4.1</t>
  </si>
  <si>
    <t>Subtipo de acción 4.1: Rehabilitación y protección del patrimonio urbano, y promoción del turismo y la cultura</t>
  </si>
  <si>
    <t>TIPOS DE ACCIÓN</t>
  </si>
  <si>
    <t>SUBTIPO DE ACCIÓN</t>
  </si>
  <si>
    <t>CÓDIGO DEL AI</t>
  </si>
  <si>
    <t>ÁMBITOS DE INTERVENCIÓN</t>
  </si>
  <si>
    <t>TOTAL</t>
  </si>
  <si>
    <r>
      <t>Tipo de acción 1. Digital</t>
    </r>
    <r>
      <rPr>
        <b/>
        <sz val="12"/>
        <color theme="1"/>
        <rFont val="Arial"/>
        <family val="2"/>
      </rPr>
      <t xml:space="preserve"> </t>
    </r>
    <r>
      <rPr>
        <b/>
        <sz val="11"/>
        <color rgb="FF000000"/>
        <rFont val="Arial"/>
        <family val="2"/>
      </rPr>
      <t>y dinamización económica</t>
    </r>
  </si>
  <si>
    <t>TI0016</t>
  </si>
  <si>
    <t>Soluciones de TIC para la Administración, servicios electrónicos, aplicaciones</t>
  </si>
  <si>
    <r>
      <t>TIPO DE ACCIÓN 1. Digital</t>
    </r>
    <r>
      <rPr>
        <b/>
        <sz val="12"/>
        <color theme="1"/>
        <rFont val="Arial"/>
        <family val="2"/>
      </rPr>
      <t xml:space="preserve"> </t>
    </r>
    <r>
      <rPr>
        <b/>
        <sz val="11"/>
        <color rgb="FF000000"/>
        <rFont val="Arial"/>
        <family val="2"/>
      </rPr>
      <t>y dinamización económica</t>
    </r>
  </si>
  <si>
    <t>TI0018</t>
  </si>
  <si>
    <t>Servicios y aplicaciones informáticos para las capacidades digitales y la inclusión digital</t>
  </si>
  <si>
    <t>TI0013</t>
  </si>
  <si>
    <t>Digitalización de pymes (incluidos el negocio y el comercio electrónicos y los procesos empresariales en red, los polos de innovación digital, los laboratorios vivientes, los ciberemprendedores, las empresas emergentes basadas en TIC, el comercio electrónico entre empresas)</t>
  </si>
  <si>
    <t>TI0021</t>
  </si>
  <si>
    <t>Desarrollo empresarial e internacionalización de las pymes, incluidas las inversiones productivas</t>
  </si>
  <si>
    <t>TIPO DE ACCIÓN 2. Energía y medioambiente</t>
  </si>
  <si>
    <t>TI0044</t>
  </si>
  <si>
    <t>Renovación de la eficiencia energética o medidas de eficiencia energética relativas a infraestructuras públicas, proyectos de demostración y medidas de apoyo</t>
  </si>
  <si>
    <t>TI0045</t>
  </si>
  <si>
    <t>Renovación de la eficiencia energética o medidas de eficiencia energética relativas a infraestructuras públicas, proyectos de demostración y medidas de apoyo que cumplan los criterios de eficiencia energética</t>
  </si>
  <si>
    <t>TI0047</t>
  </si>
  <si>
    <t>Energía renovable: eólica</t>
  </si>
  <si>
    <t>TI0048</t>
  </si>
  <si>
    <t>Energía renovable: solar</t>
  </si>
  <si>
    <t>TI0049</t>
  </si>
  <si>
    <t>Energía renovable: biomasa</t>
  </si>
  <si>
    <t>TI0052</t>
  </si>
  <si>
    <t>Otras energías renovables (incluida la geotérmica)</t>
  </si>
  <si>
    <t>TI0053</t>
  </si>
  <si>
    <t>Sistemas de energía inteligentes (incluidos las redes inteligentes y los sistemas de TIC) y su almacenamiento</t>
  </si>
  <si>
    <t>TI0054</t>
  </si>
  <si>
    <t>Cogeneración de alta eficiencia, calefacción y refrigeración urbanas</t>
  </si>
  <si>
    <t>TI0055</t>
  </si>
  <si>
    <t>Cogeneración de alta eficiencia, calefacción y refrigeración urbanas eficientes con pocas emisiones durante el ciclo de vida</t>
  </si>
  <si>
    <t>TI0081</t>
  </si>
  <si>
    <t>Infraestructura de transporte urbano limpio</t>
  </si>
  <si>
    <t>TI0082</t>
  </si>
  <si>
    <t>Material rodante de transporte urbano limpio</t>
  </si>
  <si>
    <t>TI0083</t>
  </si>
  <si>
    <t>Infraestructura para bicicletas</t>
  </si>
  <si>
    <t>TI0084</t>
  </si>
  <si>
    <t>Digitalización del transporte urbano</t>
  </si>
  <si>
    <t>TI0085</t>
  </si>
  <si>
    <t>Digitalización del transporte cuando se dedique en parte a la reducción de emisiones de gases de efecto invernadero: transporte urbano</t>
  </si>
  <si>
    <t>TI0058</t>
  </si>
  <si>
    <t>Medidas de adaptación al cambio climático y prevención y gestión de riesgos relacionados con el clima: inundaciones y corrimientos de tierras (incluidas las acciones de sensibilización, la protección civil y los sistemas de gestión de catástrofes, las infraestructuras y los enfoques ecosistémicos)</t>
  </si>
  <si>
    <t>TI0059</t>
  </si>
  <si>
    <t>Medidas de adaptación al cambio climático y prevención y gestión de riesgos relacionados con el clima: incendios (incluidas las acciones de sensibilización, la protección civil y los sistemas de gestión de catástrofes, las infraestructuras y los enfoques ecosistémicos)</t>
  </si>
  <si>
    <t>TI0060</t>
  </si>
  <si>
    <t>Medidas de adaptación al cambio climático y prevención y gestión de riesgos relacionados con el clima: otros, como, por ejemplo, tormentas y sequías (incluidas las acciones de concienciación, la protección civil y los sistemas de gestión de catástrofes, las infraestructuras y los enfoques ecosistémicos)</t>
  </si>
  <si>
    <t>TI0062</t>
  </si>
  <si>
    <t>Provisión de agua de consumo humano (infraestructura de extracción, tratamiento, almacenamiento y distribución, medidas de eficiencia, suministro de agua potable)</t>
  </si>
  <si>
    <t>TI0063</t>
  </si>
  <si>
    <t>Provisión de agua de consumo humano (infraestructura de extracción, tratamiento, almacenamiento y distribución, medidas de eficiencia, suministro de agua potable) de acuerdo con los criterios de eficiencia</t>
  </si>
  <si>
    <t>TI0064</t>
  </si>
  <si>
    <t>Gestión del agua y conservación de los recursos hídricos (incluida la gestión de las cuencas fluviales, medidas específicas de adaptación al cambio climático, reutilización, reducción de escapes)</t>
  </si>
  <si>
    <t>TI0065</t>
  </si>
  <si>
    <t>Recogida y tratamiento de aguas residuales[1]</t>
  </si>
  <si>
    <t>TI0066</t>
  </si>
  <si>
    <t>Recogida y tratamiento de aguas residuales de acuerdo con los criterios de eficiencia energética[2]</t>
  </si>
  <si>
    <t>TI0067</t>
  </si>
  <si>
    <t>Gestión de residuos domésticos: medidas de prevención, minimización, separación, reutilización y reciclado</t>
  </si>
  <si>
    <t>TI0068</t>
  </si>
  <si>
    <t>Tratamiento de residuos domésticos: tratamiento de desechos residuales</t>
  </si>
  <si>
    <t>TI0069</t>
  </si>
  <si>
    <t>Gestión de residuos comerciales e industriales: medidas de prevención, minimización, separación, reutilización y reciclado</t>
  </si>
  <si>
    <t>TI0073</t>
  </si>
  <si>
    <t>Rehabilitación de zonas industriales y terrenos contaminados</t>
  </si>
  <si>
    <t>TI0074</t>
  </si>
  <si>
    <t>Rehabilitación de zonas industriales y terrenos contaminados de acuerdo con los criterios de eficiencia</t>
  </si>
  <si>
    <t>TI0077</t>
  </si>
  <si>
    <t>Medidas de calidad del aire y reducción del ruido</t>
  </si>
  <si>
    <t>TI0079</t>
  </si>
  <si>
    <t>Protección de la naturaleza y la biodiversidad, patrimonio y recursos naturales, infraestructuras verdes y azules</t>
  </si>
  <si>
    <t>TI0080</t>
  </si>
  <si>
    <t>Otras medidas encaminadas a reducir las emisiones de gases de efecto invernadero en el ámbito de la conservación y restauración de zonas naturales con alto potencial para la absorción y el almacenamiento de carbono, por ejemplo mediante la rehumidificación de turberas o la captura de gases de vertederos</t>
  </si>
  <si>
    <t>TIPO DE ACCIÓN 3. Inclusión social</t>
  </si>
  <si>
    <t>TI00126</t>
  </si>
  <si>
    <t>Infraestructuras de vivienda (para personas distintas de los migrantes, refugiados y personas bajo protección internacional o que soliciten protección internacional)</t>
  </si>
  <si>
    <t>TI00127</t>
  </si>
  <si>
    <t>Otras infraestructuras sociales que contribuyen a la inclusión social en la comunidad</t>
  </si>
  <si>
    <t>TI00172</t>
  </si>
  <si>
    <t>Financiación cruzada en el marco del FEDER (apoyo a acciones asimilables a las del FSE+ necesarias para la ejecución satisfactoria de la parte del FEDER de la operación y relacionadas directamente con ella).</t>
  </si>
  <si>
    <t>TIPO DE ACCIÓN 4. Patrimonio urbano, turismo y cultura</t>
  </si>
  <si>
    <t>TI00165</t>
  </si>
  <si>
    <t>Protección, desarrollo y promoción de los activos del turismo público y servicios de turismo</t>
  </si>
  <si>
    <t>TI00166</t>
  </si>
  <si>
    <t>Protección, desarrollo y promoción del patrimonio cultural y los servicios culturales</t>
  </si>
  <si>
    <t>TI00167</t>
  </si>
  <si>
    <t>Protección, desarrollo y promoción del patrimonio natural y el turismo ecológico, salvo en lo referente a los espacios de Natura 2000</t>
  </si>
  <si>
    <t>TI00168</t>
  </si>
  <si>
    <t>Regeneración del entorno físico y seguridad de espacios públicos</t>
  </si>
  <si>
    <t>[1] Solo podrá ser seleccionado en regiones menos desarrolladas, en transición y regiones insulares</t>
  </si>
  <si>
    <t>[2] Solo podrá ser seleccionado en regiones menos desarrolladas, en transición y regiones insulares</t>
  </si>
  <si>
    <t>Subtipo de acción</t>
  </si>
  <si>
    <t>Ámbito Intervención</t>
  </si>
  <si>
    <t>TipoIndicador</t>
  </si>
  <si>
    <t>Indicador</t>
  </si>
  <si>
    <t>Nombre Indicador</t>
  </si>
  <si>
    <t>Unidad</t>
  </si>
  <si>
    <t>Unidad de medida</t>
  </si>
  <si>
    <t>Realización</t>
  </si>
  <si>
    <t>RCO14</t>
  </si>
  <si>
    <t>Resultado</t>
  </si>
  <si>
    <t>RCR11</t>
  </si>
  <si>
    <t>RCO01</t>
  </si>
  <si>
    <t>RCR19</t>
  </si>
  <si>
    <t>RCO19</t>
  </si>
  <si>
    <t>RCR26</t>
  </si>
  <si>
    <t>RCO22</t>
  </si>
  <si>
    <t>RCR32</t>
  </si>
  <si>
    <t>RCO54</t>
  </si>
  <si>
    <t>RCO57</t>
  </si>
  <si>
    <t>RCO59</t>
  </si>
  <si>
    <t>RCR62</t>
  </si>
  <si>
    <t>RCO58</t>
  </si>
  <si>
    <t>RCR64</t>
  </si>
  <si>
    <t>RCO24</t>
  </si>
  <si>
    <t>RCO26</t>
  </si>
  <si>
    <t>RCR35</t>
  </si>
  <si>
    <t>RCR36</t>
  </si>
  <si>
    <t>RCR37</t>
  </si>
  <si>
    <t>RCO30</t>
  </si>
  <si>
    <t>RCR41</t>
  </si>
  <si>
    <t>RCO31</t>
  </si>
  <si>
    <t>RCO32</t>
  </si>
  <si>
    <t>RCR42</t>
  </si>
  <si>
    <t>RCO34</t>
  </si>
  <si>
    <t>RCO107</t>
  </si>
  <si>
    <t>RCR47</t>
  </si>
  <si>
    <t>RCR103</t>
  </si>
  <si>
    <t>RCO38</t>
  </si>
  <si>
    <t>RCR52</t>
  </si>
  <si>
    <t>RCR50</t>
  </si>
  <si>
    <t>RCR95</t>
  </si>
  <si>
    <t>RCO65</t>
  </si>
  <si>
    <t>RCR67</t>
  </si>
  <si>
    <t>RCO113</t>
  </si>
  <si>
    <t>ESR113</t>
  </si>
  <si>
    <t>RCO77</t>
  </si>
  <si>
    <t>RCR77</t>
  </si>
  <si>
    <t>RCO114</t>
  </si>
  <si>
    <t>CodigoEntidadLocal</t>
  </si>
  <si>
    <t>CodigoEstrategia</t>
  </si>
  <si>
    <t>Proyecto</t>
  </si>
  <si>
    <t>UsarProyecto</t>
  </si>
  <si>
    <t>CodigoProyecto</t>
  </si>
  <si>
    <t>CódigoTipo</t>
  </si>
  <si>
    <t>CodigoSubtipo</t>
  </si>
  <si>
    <t>Código AI</t>
  </si>
  <si>
    <t>Ámbitos de intervención</t>
  </si>
  <si>
    <t>Referencia</t>
  </si>
  <si>
    <t>UsarAI</t>
  </si>
  <si>
    <t>PresupuestoAI</t>
  </si>
  <si>
    <t>CodigoIndicadorRealización</t>
  </si>
  <si>
    <t>IndicadorRealización</t>
  </si>
  <si>
    <t>CantidadIndicadorRealización</t>
  </si>
  <si>
    <t>UnidadMedidaIndicadorRealización</t>
  </si>
  <si>
    <t>CodigoIndicadorResultado</t>
  </si>
  <si>
    <t>IndicadorResultado</t>
  </si>
  <si>
    <t>CantidadIndicadorResultado</t>
  </si>
  <si>
    <t>UnidadMedidaIndicadorResultado</t>
  </si>
  <si>
    <t>1</t>
  </si>
  <si>
    <t>TIPO DE ACCIÓN 1. Digital y dinamización económica</t>
  </si>
  <si>
    <t>Proyecto1!$B$12</t>
  </si>
  <si>
    <t>Proyecto1!$B$21</t>
  </si>
  <si>
    <t>Proyecto1!$B$32</t>
  </si>
  <si>
    <t>Proyecto1!$B$41</t>
  </si>
  <si>
    <t>2</t>
  </si>
  <si>
    <t>Proyecto1!$B$54</t>
  </si>
  <si>
    <t>Proyecto1!$B$63</t>
  </si>
  <si>
    <t>Proyecto1!$B$74</t>
  </si>
  <si>
    <t>Proyecto1!$B$83</t>
  </si>
  <si>
    <t>Proyecto1!$B$92</t>
  </si>
  <si>
    <t>Proyecto1!$B$101</t>
  </si>
  <si>
    <t>Proyecto1!$B$110</t>
  </si>
  <si>
    <t>Proyecto1!$B$119</t>
  </si>
  <si>
    <t>Proyecto1!$B$128</t>
  </si>
  <si>
    <t>Proyecto1!$B$139</t>
  </si>
  <si>
    <t>Proyecto1!$B$148</t>
  </si>
  <si>
    <t>Proyecto1!$B$157</t>
  </si>
  <si>
    <t>Proyecto1!$B$166</t>
  </si>
  <si>
    <t>Proyecto1!$B$175</t>
  </si>
  <si>
    <t>Proyecto1!$B$186</t>
  </si>
  <si>
    <t>Proyecto1!$B$195</t>
  </si>
  <si>
    <t>Proyecto1!$B$204</t>
  </si>
  <si>
    <t>Proyecto1!$B$215</t>
  </si>
  <si>
    <t>Proyecto1!$B$224</t>
  </si>
  <si>
    <t>Proyecto1!$B$233</t>
  </si>
  <si>
    <t>Proyecto1!$B$242</t>
  </si>
  <si>
    <t>Proyecto1!$B$251</t>
  </si>
  <si>
    <t>Proyecto1!$B$262</t>
  </si>
  <si>
    <t>Proyecto1!$B$271</t>
  </si>
  <si>
    <t>Proyecto1!$B$280</t>
  </si>
  <si>
    <t>Proyecto1!$B$289</t>
  </si>
  <si>
    <t>Proyecto1!$B$298</t>
  </si>
  <si>
    <t>Proyecto1!$B$309</t>
  </si>
  <si>
    <t>Proyecto1!$B$318</t>
  </si>
  <si>
    <t>Proyecto1!$B$327</t>
  </si>
  <si>
    <t>3</t>
  </si>
  <si>
    <t>Proyecto1!$B$340</t>
  </si>
  <si>
    <t>Proyecto1!$B$349</t>
  </si>
  <si>
    <t>Proyecto1!$B$358</t>
  </si>
  <si>
    <t>4</t>
  </si>
  <si>
    <t>Proyecto1!$B$371</t>
  </si>
  <si>
    <t>Proyecto1!$B$380</t>
  </si>
  <si>
    <t>Proyecto1!$B$389</t>
  </si>
  <si>
    <t>Proyecto1!$B$398</t>
  </si>
  <si>
    <t xml:space="preserve">Proyecto    </t>
  </si>
  <si>
    <t>Incluir</t>
  </si>
  <si>
    <t>TI0016 - Soluciones de TIC para la Administración, servicios electrónicos, aplicaciones</t>
  </si>
  <si>
    <t>Indicadores</t>
  </si>
  <si>
    <t>Tipo de Indicador</t>
  </si>
  <si>
    <t>Código indicador</t>
  </si>
  <si>
    <t>Cantidad</t>
  </si>
  <si>
    <t>Incluido</t>
  </si>
  <si>
    <t>TI0018 - Servicios y aplicaciones informáticos para las capacidades digitales y la inclusión digital</t>
  </si>
  <si>
    <t>TI0013 - Digitalización de pymes (incluidos el negocio y el comercio electrónicos y los procesos empresariales en red, los polos de innovación digital, los laboratorios vivientes, los ciberemprendedores, las empresas emergentes basadas en TIC, el comercio electrónico entre empresas)</t>
  </si>
  <si>
    <t>TI0021 - Desarrollo empresarial e internacionalización de las pymes, incluidas las inversiones productivas</t>
  </si>
  <si>
    <t>Tipo de acción 2. Energía y medioambiente</t>
  </si>
  <si>
    <t>TI0044 - Renovación de la eficiencia energética o medidas de eficiencia energética relativas a infraestructuras públicas, proyectos de demostración y medidas de apoyo</t>
  </si>
  <si>
    <t>TI0045 - Renovación de la eficiencia energética o medidas de eficiencia energética relativas a infraestructuras públicas, proyectos de demostración y medidas de apoyo que cumplan los criterios de eficiencia energética</t>
  </si>
  <si>
    <t>Subtipo de acción 2.2: Energía renovable</t>
  </si>
  <si>
    <t>TI0047 - Energía renovable: eólica</t>
  </si>
  <si>
    <t>TI0048 - Energía renovable: solar</t>
  </si>
  <si>
    <t>TI0049 - Energía renovable: biomasa</t>
  </si>
  <si>
    <t>TI0052 - Otras energías renovables (incluida la geotérmica)</t>
  </si>
  <si>
    <t>TI0053 - Sistemas de energía inteligentes (incluidos las redes inteligentes y los sistemas de TIC) y su almacenamiento</t>
  </si>
  <si>
    <t>TI0054 - Cogeneración de alta eficiencia, calefacción y refrigeración urbanas</t>
  </si>
  <si>
    <t>TI0055 - Cogeneración de alta eficiencia, calefacción y refrigeración urbanas eficientes con pocas emisiones durante el ciclo de vida</t>
  </si>
  <si>
    <t>TI0081 - Infraestructura de transporte urbano limpio</t>
  </si>
  <si>
    <t>TI0082 - Material rodante de transporte urbano limpio</t>
  </si>
  <si>
    <t>TI0083 - Infraestructura para bicicletas</t>
  </si>
  <si>
    <t>TI0084 - Digitalización del transporte urbano</t>
  </si>
  <si>
    <t>TI0085 - Digitalización del transporte cuando se dedique en parte a la reducción de emisiones de gases de efecto invernadero: transporte urbano</t>
  </si>
  <si>
    <t>TI0058 - Medidas de adaptación al cambio climático y prevención y gestión de riesgos relacionados con el clima: inundaciones y corrimientos de tierras (incluidas las acciones de sensibilización, la protección civil y los sistemas de gestión de catástrofes, las infraestructuras y los enfoques ecosistémicos)</t>
  </si>
  <si>
    <t>TI0059 - Medidas de adaptación al cambio climático y prevención y gestión de riesgos relacionados con el clima: incendios (incluidas las acciones de sensibilización, la protección civil y los sistemas de gestión de catástrofes, las infraestructuras y los enfoques ecosistémicos)</t>
  </si>
  <si>
    <t>TI0060 - Medidas de adaptación al cambio climático y prevención y gestión de riesgos relacionados con el clima: otros, como, por ejemplo, tormentas y sequías (incluidas las acciones de concienciación, la protección civil y los sistemas de gestión de catástrofes, las infraestructuras y los enfoques ecosistémicos)</t>
  </si>
  <si>
    <t>TI0062 - Provisión de agua de consumo humano (infraestructura de extracción, tratamiento, almacenamiento y distribución, medidas de eficiencia, suministro de agua potable)</t>
  </si>
  <si>
    <t>TI0063 - Provisión de agua de consumo humano (infraestructura de extracción, tratamiento, almacenamiento y distribución, medidas de eficiencia, suministro de agua potable) de acuerdo con los criterios de eficiencia</t>
  </si>
  <si>
    <t>TI0064 - Gestión del agua y conservación de los recursos hídricos (incluida la gestión de las cuencas fluviales, medidas específicas de adaptación al cambio climático, reutilización, reducción de escapes)</t>
  </si>
  <si>
    <t>TI0065 - Recogida y tratamiento de aguas residuales</t>
  </si>
  <si>
    <t>TI0066 - Recogida y tratamiento de aguas residuales de acuerdo con los criterios de eficiencia energética</t>
  </si>
  <si>
    <t>TI0067 - Gestión de residuos domésticos: medidas de prevención, minimización, separación, reutilización y reciclado</t>
  </si>
  <si>
    <t>TI0068 - Tratamiento de residuos domésticos: tratamiento de desechos residuales</t>
  </si>
  <si>
    <t>TI0069 - Gestión de residuos comerciales e industriales: medidas de prevención, minimización, separación, reutilización y reciclado</t>
  </si>
  <si>
    <t>TI0073 - Rehabilitación de zonas industriales y terrenos contaminados</t>
  </si>
  <si>
    <t>TI0074 - Rehabilitación de zonas industriales y terrenos contaminados de acuerdo con los criterios de eficiencia</t>
  </si>
  <si>
    <t>TI0077 - Medidas de calidad del aire y reducción del ruido</t>
  </si>
  <si>
    <t>TI0079 - Protección de la naturaleza y la biodiversidad, patrimonio y recursos naturales, infraestructuras verdes y azules</t>
  </si>
  <si>
    <t>TI0080 - Otras medidas encaminadas a reducir las emisiones de gases de efecto invernadero en el ámbito de la conservación y restauración de zonas naturales con alto potencial para la absorción y el almacenamiento de carbono, por ejemplo mediante la rehumidificación de turberas o la captura de gases de vertederos</t>
  </si>
  <si>
    <t>Tipo de acción 3. Inclusión social</t>
  </si>
  <si>
    <t xml:space="preserve">Subtipo de acción 3.1: Inclusión social </t>
  </si>
  <si>
    <t>TI00126 - Infraestructuras de vivienda (para personas distintas de los migrantes, refugiados y personas bajo protección internacional o que soliciten protección internacional)</t>
  </si>
  <si>
    <t>TI00127 - Otras infraestructuras sociales que contribuyen a la inclusión social en la comunidad</t>
  </si>
  <si>
    <t>TI00172 - Financiación cruzada en el marco del FEDER (apoyo a acciones asimilables a las del FSE+ necesarias para la ejecución satisfactoria de la parte del FEDER de la operación y relacionadas directamente con ella).</t>
  </si>
  <si>
    <t>Tipo de acción 4. Patrimonio urbano, turismo y cultura</t>
  </si>
  <si>
    <t>TI00165 - Protección, desarrollo y promoción de los activos del turismo público y servicios de turismo</t>
  </si>
  <si>
    <t>TI00166 - Protección, desarrollo y promoción del patrimonio cultural y los servicios culturales</t>
  </si>
  <si>
    <t>TI00167 - Protección, desarrollo y promoción del patrimonio natural y el turismo ecológico, salvo en lo referente a los espacios de Natura 2000</t>
  </si>
  <si>
    <t>TI00168 - Regeneración del entorno físico y seguridad de espacios públicos</t>
  </si>
  <si>
    <t>Código</t>
  </si>
  <si>
    <t>Centros públicos apoyados para desarrollar servicios, productos y procesos digitales</t>
  </si>
  <si>
    <t xml:space="preserve">Centros públicos </t>
  </si>
  <si>
    <t>Empresas apoyadas (de las cuales: microempresas,pequeñas, medianas, grandes)</t>
  </si>
  <si>
    <t>Empresas</t>
  </si>
  <si>
    <t>Edificios públicos con rendimiento
energético mejorado</t>
  </si>
  <si>
    <t>Metros cuadrados (m2)</t>
  </si>
  <si>
    <t>Capacidad de producción adicional
de energía renovable (de la cual: electricidad,
térmica)*</t>
  </si>
  <si>
    <t>KW  </t>
  </si>
  <si>
    <t>RCO54 Intermodal</t>
  </si>
  <si>
    <t>RCO54:Conexiones intermodales</t>
  </si>
  <si>
    <t>RCO 57: Capacidad del material rodante respetuoso con el medio ambiente para el transporte público colectivo*</t>
  </si>
  <si>
    <t>RCO 57:Pasajeros</t>
  </si>
  <si>
    <t>RCO 58: Infraestructuras específicamente para ciclistas apoyadas*</t>
  </si>
  <si>
    <t>RCO 58:  Km</t>
  </si>
  <si>
    <t xml:space="preserve">RCO 59: Infraestructuras de combustibles alternativos (puntos de repostaje/recarga)* </t>
  </si>
  <si>
    <t>RCO 59:Puntos de repostaje/ recarga</t>
  </si>
  <si>
    <t>RCO 24: Inversiones en sistemas nuevos o
mejorados de seguimiento, preparación,
alerta y respuesta ante catástrofes*</t>
  </si>
  <si>
    <t>RCO 24: Euro</t>
  </si>
  <si>
    <t>RCO 26: Infraestructuras verdes construidas
o mejoradas para la adaptación al cambio
climático*</t>
  </si>
  <si>
    <t>RCO 26: Hectáreas</t>
  </si>
  <si>
    <t>RCO 30: Longitud de las tuberías nuevas o
mejoradas para los sistemas de distribución
para el abastecimiento público de agua</t>
  </si>
  <si>
    <t>RCO 30: Km</t>
  </si>
  <si>
    <t>RCO31 Longitud de tuberías nuevas o mejoradas para la red pública de recogida de aguas residuales</t>
  </si>
  <si>
    <t>RCO31: Km</t>
  </si>
  <si>
    <t>RCO 32: Capacidad nueva o mejorada para el
tratamiento de aguas residuales</t>
  </si>
  <si>
    <t>RCO32: Equivalente de población</t>
  </si>
  <si>
    <t>Subtipo de acción 2.6: Gestión de residuos: economía circular.</t>
  </si>
  <si>
    <t>RCO 107: Inversiones en instalaciones para la
recogida selectiva de residuos</t>
  </si>
  <si>
    <t>RCO 107: Euro</t>
  </si>
  <si>
    <t>RCO 34: Capacidad adicional para el reciclaje
de residuos</t>
  </si>
  <si>
    <t>RCO 34: Toneladas/año</t>
  </si>
  <si>
    <t>Superficie de los suelos rehabilitados
apoyados</t>
  </si>
  <si>
    <t>RCO 38: Hectáreas</t>
  </si>
  <si>
    <t>RCO 65: Capacidad de las viviendas sociales nuevas o modernizadas</t>
  </si>
  <si>
    <t>RCO 65: Viviendas</t>
  </si>
  <si>
    <t>RCO 113: Población cubierta por proyectos
en el marco de la inclusión socioeconómica
de las comunidades marginadas, las familias
con bajos ingresos y los colectivos menos
favorecidos*</t>
  </si>
  <si>
    <t>RCO 113:Personas</t>
  </si>
  <si>
    <t>RCO 114: Espacios abiertos creados o rehabilitados en zonas urbanas</t>
  </si>
  <si>
    <t>RCO 114: Metros cuadrados</t>
  </si>
  <si>
    <t>RCO 77: Número de infraestructuras
culturales y turísticas apoyadas*</t>
  </si>
  <si>
    <t>RCO 77:Sitios culturales y turísticos</t>
  </si>
  <si>
    <t>RCR 11: Usuarios de servicios, productos y
procesos digitales públicos nuevos y
mejorados*</t>
  </si>
  <si>
    <t>Usuarios / año</t>
  </si>
  <si>
    <t>RCR 19:Empresas con mayor volumen de negocios</t>
  </si>
  <si>
    <t>RCR 26: Consumo anual primario de energía
(del cual: viviendas, edificios públicos, empresas, otros)</t>
  </si>
  <si>
    <t>MWh/año</t>
  </si>
  <si>
    <t>RCR 32: Capacidad operativa adicional instalada para energía renovable*</t>
  </si>
  <si>
    <t>MW</t>
  </si>
  <si>
    <t>RCR 62: Pasajeros anuales de transporte
público nuevo o modernizado</t>
  </si>
  <si>
    <t>RCR 62: Usuarios / año</t>
  </si>
  <si>
    <t>RCR 64: Usuarios anuales de infraestructuras
específicas para ciclistas</t>
  </si>
  <si>
    <t>RCR 64: Usuarios /año</t>
  </si>
  <si>
    <t>RCR 35: Población que se beneficia de las
medidas de protección frente a las
inundaciones</t>
  </si>
  <si>
    <t>RCR 35:Personas</t>
  </si>
  <si>
    <t>RCR 36: Población que se beneficia de la
protección frente a los incendios forestales</t>
  </si>
  <si>
    <t>RCR 36: Personas</t>
  </si>
  <si>
    <t>RCR 37: Población que se beneficia de
medidas de protección frente a catástrofes
naturales relacionadas con el clima (distintas
de las inundaciones o los incendios
forestales)</t>
  </si>
  <si>
    <t>RCR 37:Personas</t>
  </si>
  <si>
    <t>RCR 41: Población conectada a un
abastecimiento de agua mejorado</t>
  </si>
  <si>
    <t>RCR 41: Personas</t>
  </si>
  <si>
    <t>RCR 42: Población conectada, como mínimo,
a una planta secundaria de tratamiento de
aguas residuales</t>
  </si>
  <si>
    <t>RCR 42:  Personas</t>
  </si>
  <si>
    <t>RCR 52: Suelos rehabilitados utilizados para zonas verdes, vivienda social, actividades económicas u otros usos</t>
  </si>
  <si>
    <t>RCR 52: Hectáreas</t>
  </si>
  <si>
    <r>
      <t xml:space="preserve">RCR103 </t>
    </r>
    <r>
      <rPr>
        <sz val="10"/>
        <color theme="1"/>
        <rFont val="Calibri"/>
        <family val="2"/>
        <scheme val="minor"/>
      </rPr>
      <t>Residuos recogidos de manera selectiva</t>
    </r>
  </si>
  <si>
    <t>RCR 103: Toneladas/ año</t>
  </si>
  <si>
    <t>RCR 47: Residuos reciclados</t>
  </si>
  <si>
    <t>RCR 47: Toneladas/ año</t>
  </si>
  <si>
    <t>RCR 50: Población que se beneficia de
medidas en favor de la calidad del aire*</t>
  </si>
  <si>
    <t>RCR 50: Personas</t>
  </si>
  <si>
    <t>RCR 95: Población que tiene acceso a
infraestructuras verdes nuevas o mejoradas*</t>
  </si>
  <si>
    <t>RCR 95: Personas</t>
  </si>
  <si>
    <t xml:space="preserve">ESR113: Número de personas beneficiarias de actuaciones de inclusión social </t>
  </si>
  <si>
    <t>ESR113:Personas</t>
  </si>
  <si>
    <t>RCR 67:Usuarios anuales de las viviendas sociales nuevas o modernizadas</t>
  </si>
  <si>
    <t>RCR 67: Usuarios/año</t>
  </si>
  <si>
    <t>RCR 77: Visitantes de instalaciones culturales
y turísticas apoyadas*</t>
  </si>
  <si>
    <t>Visitantes / año</t>
  </si>
  <si>
    <t>SeleccionInclusión</t>
  </si>
  <si>
    <t>No Incluir</t>
  </si>
  <si>
    <t>Proyecto2!$B$12</t>
  </si>
  <si>
    <t>Proyecto2!$B$21</t>
  </si>
  <si>
    <t>Proyecto2!$B$32</t>
  </si>
  <si>
    <t>Proyecto2!$B$41</t>
  </si>
  <si>
    <t>Proyecto2!$B$54</t>
  </si>
  <si>
    <t>Proyecto2!$B$63</t>
  </si>
  <si>
    <t>Proyecto2!$B$74</t>
  </si>
  <si>
    <t>Proyecto2!$B$83</t>
  </si>
  <si>
    <t>Proyecto2!$B$92</t>
  </si>
  <si>
    <t>Proyecto2!$B$101</t>
  </si>
  <si>
    <t>Proyecto2!$B$110</t>
  </si>
  <si>
    <t>Proyecto2!$B$119</t>
  </si>
  <si>
    <t>Proyecto2!$B$128</t>
  </si>
  <si>
    <t>Proyecto2!$B$139</t>
  </si>
  <si>
    <t>Proyecto2!$B$148</t>
  </si>
  <si>
    <t>Proyecto2!$B$157</t>
  </si>
  <si>
    <t>Proyecto2!$B$166</t>
  </si>
  <si>
    <t>Proyecto2!$B$175</t>
  </si>
  <si>
    <t>Proyecto2!$B$186</t>
  </si>
  <si>
    <t>Proyecto2!$B$195</t>
  </si>
  <si>
    <t>Proyecto2!$B$204</t>
  </si>
  <si>
    <t>Proyecto2!$B$215</t>
  </si>
  <si>
    <t>Proyecto2!$B$224</t>
  </si>
  <si>
    <t>Proyecto2!$B$233</t>
  </si>
  <si>
    <t>Proyecto2!$B$242</t>
  </si>
  <si>
    <t>Proyecto2!$B$251</t>
  </si>
  <si>
    <t>Proyecto2!$B$262</t>
  </si>
  <si>
    <t>Proyecto2!$B$271</t>
  </si>
  <si>
    <t>Proyecto2!$B$280</t>
  </si>
  <si>
    <t>Proyecto2!$B$289</t>
  </si>
  <si>
    <t>Proyecto2!$B$298</t>
  </si>
  <si>
    <t>Proyecto2!$B$309</t>
  </si>
  <si>
    <t>Proyecto2!$B$318</t>
  </si>
  <si>
    <t>Proyecto2!$B$327</t>
  </si>
  <si>
    <t>Proyecto2!$B$340</t>
  </si>
  <si>
    <t>Proyecto2!$B$349</t>
  </si>
  <si>
    <t>Proyecto2!$B$358</t>
  </si>
  <si>
    <t>Proyecto2!$B$371</t>
  </si>
  <si>
    <t>Proyecto2!$B$380</t>
  </si>
  <si>
    <t>Proyecto2!$B$389</t>
  </si>
  <si>
    <t>Proyecto2!$B$398</t>
  </si>
  <si>
    <t>Proyecto3!$B$12</t>
  </si>
  <si>
    <t>Proyecto3!$B$21</t>
  </si>
  <si>
    <t>Proyecto3!$B$32</t>
  </si>
  <si>
    <t>Proyecto3!$B$41</t>
  </si>
  <si>
    <t>Proyecto3!$B$54</t>
  </si>
  <si>
    <t>Proyecto3!$B$63</t>
  </si>
  <si>
    <t>Proyecto3!$B$74</t>
  </si>
  <si>
    <t>Proyecto3!$B$83</t>
  </si>
  <si>
    <t>Proyecto3!$B$92</t>
  </si>
  <si>
    <t>Proyecto3!$B$101</t>
  </si>
  <si>
    <t>Proyecto3!$B$110</t>
  </si>
  <si>
    <t>Proyecto3!$B$119</t>
  </si>
  <si>
    <t>Proyecto3!$B$128</t>
  </si>
  <si>
    <t>Proyecto3!$B$139</t>
  </si>
  <si>
    <t>Proyecto3!$B$148</t>
  </si>
  <si>
    <t>Proyecto3!$B$157</t>
  </si>
  <si>
    <t>Proyecto3!$B$166</t>
  </si>
  <si>
    <t>Proyecto3!$B$175</t>
  </si>
  <si>
    <t>Proyecto3!$B$186</t>
  </si>
  <si>
    <t>Proyecto3!$B$195</t>
  </si>
  <si>
    <t>Proyecto3!$B$204</t>
  </si>
  <si>
    <t>Proyecto3!$B$215</t>
  </si>
  <si>
    <t>Proyecto3!$B$224</t>
  </si>
  <si>
    <t>Proyecto3!$B$233</t>
  </si>
  <si>
    <t>Proyecto3!$B$242</t>
  </si>
  <si>
    <t>Proyecto3!$B$251</t>
  </si>
  <si>
    <t>Proyecto3!$B$262</t>
  </si>
  <si>
    <t>Proyecto3!$B$271</t>
  </si>
  <si>
    <t>Proyecto3!$B$280</t>
  </si>
  <si>
    <t>Proyecto3!$B$289</t>
  </si>
  <si>
    <t>Proyecto3!$B$298</t>
  </si>
  <si>
    <t>Proyecto3!$B$309</t>
  </si>
  <si>
    <t>Proyecto3!$B$318</t>
  </si>
  <si>
    <t>Proyecto3!$B$327</t>
  </si>
  <si>
    <t>Proyecto3!$B$340</t>
  </si>
  <si>
    <t>Proyecto3!$B$349</t>
  </si>
  <si>
    <t>Proyecto3!$B$358</t>
  </si>
  <si>
    <t>Proyecto3!$B$371</t>
  </si>
  <si>
    <t>Proyecto3!$B$380</t>
  </si>
  <si>
    <t>Proyecto3!$B$389</t>
  </si>
  <si>
    <t>Proyecto3!$B$398</t>
  </si>
  <si>
    <t>Proyecto4!$B$12</t>
  </si>
  <si>
    <t>Proyecto4!$B$21</t>
  </si>
  <si>
    <t>Proyecto4!$B$32</t>
  </si>
  <si>
    <t>Proyecto4!$B$41</t>
  </si>
  <si>
    <t>Proyecto4!$B$54</t>
  </si>
  <si>
    <t>Proyecto4!$B$63</t>
  </si>
  <si>
    <t>Proyecto4!$B$74</t>
  </si>
  <si>
    <t>Proyecto4!$B$83</t>
  </si>
  <si>
    <t>Proyecto4!$B$92</t>
  </si>
  <si>
    <t>Proyecto4!$B$101</t>
  </si>
  <si>
    <t>Proyecto4!$B$110</t>
  </si>
  <si>
    <t>Proyecto4!$B$119</t>
  </si>
  <si>
    <t>Proyecto4!$B$128</t>
  </si>
  <si>
    <t>Proyecto4!$B$139</t>
  </si>
  <si>
    <t>Proyecto4!$B$148</t>
  </si>
  <si>
    <t>Proyecto4!$B$157</t>
  </si>
  <si>
    <t>Proyecto4!$B$166</t>
  </si>
  <si>
    <t>Proyecto4!$B$175</t>
  </si>
  <si>
    <t>Proyecto4!$B$186</t>
  </si>
  <si>
    <t>Proyecto4!$B$195</t>
  </si>
  <si>
    <t>Proyecto4!$B$204</t>
  </si>
  <si>
    <t>Proyecto4!$B$215</t>
  </si>
  <si>
    <t>Proyecto4!$B$224</t>
  </si>
  <si>
    <t>Proyecto4!$B$233</t>
  </si>
  <si>
    <t>Proyecto4!$B$242</t>
  </si>
  <si>
    <t>Proyecto4!$B$251</t>
  </si>
  <si>
    <t>Proyecto4!$B$262</t>
  </si>
  <si>
    <t>Proyecto4!$B$271</t>
  </si>
  <si>
    <t>Proyecto4!$B$280</t>
  </si>
  <si>
    <t>Proyecto4!$B$289</t>
  </si>
  <si>
    <t>Proyecto4!$B$298</t>
  </si>
  <si>
    <t>Proyecto4!$B$309</t>
  </si>
  <si>
    <t>Proyecto4!$B$318</t>
  </si>
  <si>
    <t>Proyecto4!$B$327</t>
  </si>
  <si>
    <t>Proyecto4!$B$340</t>
  </si>
  <si>
    <t>Proyecto4!$B$349</t>
  </si>
  <si>
    <t>Proyecto4!$B$358</t>
  </si>
  <si>
    <t>Proyecto4!$B$371</t>
  </si>
  <si>
    <t>Proyecto4!$B$380</t>
  </si>
  <si>
    <t>Proyecto4!$B$389</t>
  </si>
  <si>
    <t>Proyecto4!$B$398</t>
  </si>
  <si>
    <t>Proyecto5!$B$12</t>
  </si>
  <si>
    <t>Proyecto5!$B$21</t>
  </si>
  <si>
    <t>Proyecto5!$B$32</t>
  </si>
  <si>
    <t>Proyecto5!$B$41</t>
  </si>
  <si>
    <t>Proyecto5!$B$54</t>
  </si>
  <si>
    <t>Proyecto5!$B$63</t>
  </si>
  <si>
    <t>Proyecto5!$B$74</t>
  </si>
  <si>
    <t>Proyecto5!$B$83</t>
  </si>
  <si>
    <t>Proyecto5!$B$92</t>
  </si>
  <si>
    <t>Proyecto5!$B$101</t>
  </si>
  <si>
    <t>Proyecto5!$B$110</t>
  </si>
  <si>
    <t>Proyecto5!$B$119</t>
  </si>
  <si>
    <t>Proyecto5!$B$128</t>
  </si>
  <si>
    <t>Proyecto5!$B$139</t>
  </si>
  <si>
    <t>Proyecto5!$B$148</t>
  </si>
  <si>
    <t>Proyecto5!$B$157</t>
  </si>
  <si>
    <t>Proyecto5!$B$166</t>
  </si>
  <si>
    <t>Proyecto5!$B$175</t>
  </si>
  <si>
    <t>Proyecto5!$B$186</t>
  </si>
  <si>
    <t>Proyecto5!$B$195</t>
  </si>
  <si>
    <t>Proyecto5!$B$204</t>
  </si>
  <si>
    <t>Proyecto5!$B$215</t>
  </si>
  <si>
    <t>Proyecto5!$B$224</t>
  </si>
  <si>
    <t>Proyecto5!$B$233</t>
  </si>
  <si>
    <t>Proyecto5!$B$242</t>
  </si>
  <si>
    <t>Proyecto5!$B$251</t>
  </si>
  <si>
    <t>Proyecto5!$B$262</t>
  </si>
  <si>
    <t>Proyecto5!$B$271</t>
  </si>
  <si>
    <t>Proyecto5!$B$280</t>
  </si>
  <si>
    <t>Proyecto5!$B$289</t>
  </si>
  <si>
    <t>Proyecto5!$B$298</t>
  </si>
  <si>
    <t>Proyecto5!$B$309</t>
  </si>
  <si>
    <t>Proyecto5!$B$318</t>
  </si>
  <si>
    <t>Proyecto5!$B$327</t>
  </si>
  <si>
    <t>Proyecto5!$B$340</t>
  </si>
  <si>
    <t>Proyecto5!$B$349</t>
  </si>
  <si>
    <t>Proyecto5!$B$358</t>
  </si>
  <si>
    <t>Proyecto5!$B$371</t>
  </si>
  <si>
    <t>Proyecto5!$B$380</t>
  </si>
  <si>
    <t>Proyecto5!$B$389</t>
  </si>
  <si>
    <t>Proyecto5!$B$398</t>
  </si>
  <si>
    <t>Proyecto6!$B$12</t>
  </si>
  <si>
    <t>Proyecto6!$B$21</t>
  </si>
  <si>
    <t>Proyecto6!$B$32</t>
  </si>
  <si>
    <t>Proyecto6!$B$41</t>
  </si>
  <si>
    <t>Proyecto6!$B$54</t>
  </si>
  <si>
    <t>Proyecto6!$B$63</t>
  </si>
  <si>
    <t>Proyecto6!$B$74</t>
  </si>
  <si>
    <t>Proyecto6!$B$83</t>
  </si>
  <si>
    <t>Proyecto6!$B$92</t>
  </si>
  <si>
    <t>Proyecto6!$B$101</t>
  </si>
  <si>
    <t>Proyecto6!$B$110</t>
  </si>
  <si>
    <t>Proyecto6!$B$119</t>
  </si>
  <si>
    <t>Proyecto6!$B$128</t>
  </si>
  <si>
    <t>Proyecto6!$B$139</t>
  </si>
  <si>
    <t>Proyecto6!$B$148</t>
  </si>
  <si>
    <t>Proyecto6!$B$157</t>
  </si>
  <si>
    <t>Proyecto6!$B$166</t>
  </si>
  <si>
    <t>Proyecto6!$B$175</t>
  </si>
  <si>
    <t>Proyecto6!$B$186</t>
  </si>
  <si>
    <t>Proyecto6!$B$195</t>
  </si>
  <si>
    <t>Proyecto6!$B$204</t>
  </si>
  <si>
    <t>Proyecto6!$B$215</t>
  </si>
  <si>
    <t>Proyecto6!$B$224</t>
  </si>
  <si>
    <t>Proyecto6!$B$233</t>
  </si>
  <si>
    <t>Proyecto6!$B$242</t>
  </si>
  <si>
    <t>Proyecto6!$B$251</t>
  </si>
  <si>
    <t>Proyecto6!$B$262</t>
  </si>
  <si>
    <t>Proyecto6!$B$271</t>
  </si>
  <si>
    <t>Proyecto6!$B$280</t>
  </si>
  <si>
    <t>Proyecto6!$B$289</t>
  </si>
  <si>
    <t>Proyecto6!$B$298</t>
  </si>
  <si>
    <t>Proyecto6!$B$309</t>
  </si>
  <si>
    <t>Proyecto6!$B$318</t>
  </si>
  <si>
    <t>Proyecto6!$B$327</t>
  </si>
  <si>
    <t>Proyecto6!$B$340</t>
  </si>
  <si>
    <t>Proyecto6!$B$349</t>
  </si>
  <si>
    <t>Proyecto6!$B$358</t>
  </si>
  <si>
    <t>Proyecto6!$B$371</t>
  </si>
  <si>
    <t>Proyecto6!$B$380</t>
  </si>
  <si>
    <t>Proyecto6!$B$389</t>
  </si>
  <si>
    <t>Proyecto6!$B$398</t>
  </si>
  <si>
    <t>Proyecto7!$B$12</t>
  </si>
  <si>
    <t>Proyecto7!$B$21</t>
  </si>
  <si>
    <t>Proyecto7!$B$32</t>
  </si>
  <si>
    <t>Proyecto7!$B$41</t>
  </si>
  <si>
    <t>Proyecto7!$B$54</t>
  </si>
  <si>
    <t>Proyecto7!$B$63</t>
  </si>
  <si>
    <t>Proyecto7!$B$74</t>
  </si>
  <si>
    <t>Proyecto7!$B$83</t>
  </si>
  <si>
    <t>Proyecto7!$B$92</t>
  </si>
  <si>
    <t>Proyecto7!$B$101</t>
  </si>
  <si>
    <t>Proyecto7!$B$110</t>
  </si>
  <si>
    <t>Proyecto7!$B$119</t>
  </si>
  <si>
    <t>Proyecto7!$B$128</t>
  </si>
  <si>
    <t>Proyecto7!$B$139</t>
  </si>
  <si>
    <t>Proyecto7!$B$148</t>
  </si>
  <si>
    <t>Proyecto7!$B$157</t>
  </si>
  <si>
    <t>Proyecto7!$B$166</t>
  </si>
  <si>
    <t>Proyecto7!$B$175</t>
  </si>
  <si>
    <t>Proyecto7!$B$186</t>
  </si>
  <si>
    <t>Proyecto7!$B$195</t>
  </si>
  <si>
    <t>Proyecto7!$B$204</t>
  </si>
  <si>
    <t>Proyecto7!$B$215</t>
  </si>
  <si>
    <t>Proyecto7!$B$224</t>
  </si>
  <si>
    <t>Proyecto7!$B$233</t>
  </si>
  <si>
    <t>Proyecto7!$B$242</t>
  </si>
  <si>
    <t>Proyecto7!$B$251</t>
  </si>
  <si>
    <t>Proyecto7!$B$262</t>
  </si>
  <si>
    <t>Proyecto7!$B$271</t>
  </si>
  <si>
    <t>Proyecto7!$B$280</t>
  </si>
  <si>
    <t>Proyecto7!$B$289</t>
  </si>
  <si>
    <t>Proyecto7!$B$298</t>
  </si>
  <si>
    <t>Proyecto7!$B$309</t>
  </si>
  <si>
    <t>Proyecto7!$B$318</t>
  </si>
  <si>
    <t>Proyecto7!$B$327</t>
  </si>
  <si>
    <t>Proyecto7!$B$340</t>
  </si>
  <si>
    <t>Proyecto7!$B$349</t>
  </si>
  <si>
    <t>Proyecto7!$B$358</t>
  </si>
  <si>
    <t>Proyecto7!$B$371</t>
  </si>
  <si>
    <t>Proyecto7!$B$380</t>
  </si>
  <si>
    <t>Proyecto7!$B$389</t>
  </si>
  <si>
    <t>Proyecto7!$B$398</t>
  </si>
  <si>
    <t>Proyecto8!$B$12</t>
  </si>
  <si>
    <t>Proyecto8!$B$21</t>
  </si>
  <si>
    <t>Proyecto8!$B$32</t>
  </si>
  <si>
    <t>Proyecto8!$B$41</t>
  </si>
  <si>
    <t>Proyecto8!$B$54</t>
  </si>
  <si>
    <t>Proyecto8!$B$63</t>
  </si>
  <si>
    <t>Proyecto8!$B$74</t>
  </si>
  <si>
    <t>Proyecto8!$B$83</t>
  </si>
  <si>
    <t>Proyecto8!$B$92</t>
  </si>
  <si>
    <t>Proyecto8!$B$101</t>
  </si>
  <si>
    <t>Proyecto8!$B$110</t>
  </si>
  <si>
    <t>Proyecto8!$B$119</t>
  </si>
  <si>
    <t>Proyecto8!$B$128</t>
  </si>
  <si>
    <t>Proyecto8!$B$139</t>
  </si>
  <si>
    <t>Proyecto8!$B$148</t>
  </si>
  <si>
    <t>Proyecto8!$B$157</t>
  </si>
  <si>
    <t>Proyecto8!$B$166</t>
  </si>
  <si>
    <t>Proyecto8!$B$175</t>
  </si>
  <si>
    <t>Proyecto8!$B$186</t>
  </si>
  <si>
    <t>Proyecto8!$B$195</t>
  </si>
  <si>
    <t>Proyecto8!$B$204</t>
  </si>
  <si>
    <t>Proyecto8!$B$215</t>
  </si>
  <si>
    <t>Proyecto8!$B$224</t>
  </si>
  <si>
    <t>Proyecto8!$B$233</t>
  </si>
  <si>
    <t>Proyecto8!$B$242</t>
  </si>
  <si>
    <t>Proyecto8!$B$251</t>
  </si>
  <si>
    <t>Proyecto8!$B$262</t>
  </si>
  <si>
    <t>Proyecto8!$B$271</t>
  </si>
  <si>
    <t>Proyecto8!$B$280</t>
  </si>
  <si>
    <t>Proyecto8!$B$289</t>
  </si>
  <si>
    <t>Proyecto8!$B$298</t>
  </si>
  <si>
    <t>Proyecto8!$B$309</t>
  </si>
  <si>
    <t>Proyecto8!$B$318</t>
  </si>
  <si>
    <t>Proyecto8!$B$327</t>
  </si>
  <si>
    <t>Proyecto8!$B$340</t>
  </si>
  <si>
    <t>Proyecto8!$B$349</t>
  </si>
  <si>
    <t>Proyecto8!$B$358</t>
  </si>
  <si>
    <t>Proyecto8!$B$371</t>
  </si>
  <si>
    <t>Proyecto8!$B$380</t>
  </si>
  <si>
    <t>Proyecto8!$B$389</t>
  </si>
  <si>
    <t>Proyecto8!$B$398</t>
  </si>
  <si>
    <t>Proyecto9!$B$12</t>
  </si>
  <si>
    <t>Proyecto9!$B$21</t>
  </si>
  <si>
    <t>Proyecto9!$B$32</t>
  </si>
  <si>
    <t>Proyecto9!$B$41</t>
  </si>
  <si>
    <t>Proyecto9!$B$54</t>
  </si>
  <si>
    <t>Proyecto9!$B$63</t>
  </si>
  <si>
    <t>Proyecto9!$B$74</t>
  </si>
  <si>
    <t>Proyecto9!$B$83</t>
  </si>
  <si>
    <t>Proyecto9!$B$92</t>
  </si>
  <si>
    <t>Proyecto9!$B$101</t>
  </si>
  <si>
    <t>Proyecto9!$B$110</t>
  </si>
  <si>
    <t>Proyecto9!$B$119</t>
  </si>
  <si>
    <t>Proyecto9!$B$128</t>
  </si>
  <si>
    <t>Proyecto9!$B$139</t>
  </si>
  <si>
    <t>Proyecto9!$B$148</t>
  </si>
  <si>
    <t>Proyecto9!$B$157</t>
  </si>
  <si>
    <t>Proyecto9!$B$166</t>
  </si>
  <si>
    <t>Proyecto9!$B$175</t>
  </si>
  <si>
    <t>Proyecto9!$B$186</t>
  </si>
  <si>
    <t>Proyecto9!$B$195</t>
  </si>
  <si>
    <t>Proyecto9!$B$204</t>
  </si>
  <si>
    <t>Proyecto9!$B$215</t>
  </si>
  <si>
    <t>Proyecto9!$B$224</t>
  </si>
  <si>
    <t>Proyecto9!$B$233</t>
  </si>
  <si>
    <t>Proyecto9!$B$242</t>
  </si>
  <si>
    <t>Proyecto9!$B$251</t>
  </si>
  <si>
    <t>Proyecto9!$B$262</t>
  </si>
  <si>
    <t>Proyecto9!$B$271</t>
  </si>
  <si>
    <t>Proyecto9!$B$280</t>
  </si>
  <si>
    <t>Proyecto9!$B$289</t>
  </si>
  <si>
    <t>Proyecto9!$B$298</t>
  </si>
  <si>
    <t>Proyecto9!$B$309</t>
  </si>
  <si>
    <t>Proyecto9!$B$318</t>
  </si>
  <si>
    <t>Proyecto9!$B$327</t>
  </si>
  <si>
    <t>Proyecto9!$B$340</t>
  </si>
  <si>
    <t>Proyecto9!$B$349</t>
  </si>
  <si>
    <t>Proyecto9!$B$358</t>
  </si>
  <si>
    <t>Proyecto9!$B$371</t>
  </si>
  <si>
    <t>Proyecto9!$B$380</t>
  </si>
  <si>
    <t>Proyecto9!$B$389</t>
  </si>
  <si>
    <t>Proyecto9!$B$398</t>
  </si>
  <si>
    <t>Proyecto10!$B$12</t>
  </si>
  <si>
    <t>Proyecto10!$B$21</t>
  </si>
  <si>
    <t>Proyecto10!$B$32</t>
  </si>
  <si>
    <t>Proyecto10!$B$41</t>
  </si>
  <si>
    <t>Proyecto10!$B$54</t>
  </si>
  <si>
    <t>Proyecto10!$B$63</t>
  </si>
  <si>
    <t>Proyecto10!$B$74</t>
  </si>
  <si>
    <t>Proyecto10!$B$83</t>
  </si>
  <si>
    <t>Proyecto10!$B$92</t>
  </si>
  <si>
    <t>Proyecto10!$B$101</t>
  </si>
  <si>
    <t>Proyecto10!$B$110</t>
  </si>
  <si>
    <t>Proyecto10!$B$119</t>
  </si>
  <si>
    <t>Proyecto10!$B$128</t>
  </si>
  <si>
    <t>Proyecto10!$B$139</t>
  </si>
  <si>
    <t>Proyecto10!$B$148</t>
  </si>
  <si>
    <t>Proyecto10!$B$157</t>
  </si>
  <si>
    <t>Proyecto10!$B$166</t>
  </si>
  <si>
    <t>Proyecto10!$B$175</t>
  </si>
  <si>
    <t>Proyecto10!$B$186</t>
  </si>
  <si>
    <t>Proyecto10!$B$195</t>
  </si>
  <si>
    <t>Proyecto10!$B$204</t>
  </si>
  <si>
    <t>Proyecto10!$B$215</t>
  </si>
  <si>
    <t>Proyecto10!$B$224</t>
  </si>
  <si>
    <t>Proyecto10!$B$233</t>
  </si>
  <si>
    <t>Proyecto10!$B$242</t>
  </si>
  <si>
    <t>Proyecto10!$B$251</t>
  </si>
  <si>
    <t>Proyecto10!$B$262</t>
  </si>
  <si>
    <t>Proyecto10!$B$271</t>
  </si>
  <si>
    <t>Proyecto10!$B$280</t>
  </si>
  <si>
    <t>Proyecto10!$B$289</t>
  </si>
  <si>
    <t>Proyecto10!$B$298</t>
  </si>
  <si>
    <t>Proyecto10!$B$309</t>
  </si>
  <si>
    <t>Proyecto10!$B$318</t>
  </si>
  <si>
    <t>Proyecto10!$B$327</t>
  </si>
  <si>
    <t>Proyecto10!$B$340</t>
  </si>
  <si>
    <t>Proyecto10!$B$349</t>
  </si>
  <si>
    <t>Proyecto10!$B$358</t>
  </si>
  <si>
    <t>Proyecto10!$B$371</t>
  </si>
  <si>
    <t>Proyecto10!$B$380</t>
  </si>
  <si>
    <t>Proyecto10!$B$389</t>
  </si>
  <si>
    <t>Proyecto10!$B$398</t>
  </si>
  <si>
    <t>Aparecerán con fondo gris las filas en las que los indicadores encuadrados en el respectivo Ámbito de Intervención no hayan sido seleccionados.</t>
  </si>
  <si>
    <t>Aparecerán con fondo gris las celdas en las que el Ámbito de Intervención afectado en el respectivo proyecto no haya sido seleccionado para el Plan de Actuación Integral (PAI).</t>
  </si>
  <si>
    <t>Presupuesto total Proyecto1</t>
  </si>
  <si>
    <t>Nombre Entidad Solicitante</t>
  </si>
  <si>
    <t>Presupuesto total del Proyecto 1:</t>
  </si>
  <si>
    <t>Presupuesto total del Proyecto 2:</t>
  </si>
  <si>
    <t>Presupuesto total del Proyecto 3:</t>
  </si>
  <si>
    <t>Presupuesto total del Proyecto 4:</t>
  </si>
  <si>
    <t>Presupuesto total Proyecto 5</t>
  </si>
  <si>
    <t>Presupuesto total del Proyecto 5:</t>
  </si>
  <si>
    <t>Presupuesto total del Proyecto 6:</t>
  </si>
  <si>
    <t>Presupuesto total Proyecto 6</t>
  </si>
  <si>
    <t>Presupuesto total Proyecto 4</t>
  </si>
  <si>
    <t>Presupuesto total Proyecto 2</t>
  </si>
  <si>
    <t>Presupuesto total Proyecto 3</t>
  </si>
  <si>
    <t>Presupuesto total Proyecto 7</t>
  </si>
  <si>
    <t>Presupuesto total del Proyecto 7:</t>
  </si>
  <si>
    <t>Presupuesto total Proyecto 8</t>
  </si>
  <si>
    <t>Presupuesto total del Proyecto 8:</t>
  </si>
  <si>
    <t>Presupuesto total Proyecto 9</t>
  </si>
  <si>
    <t>Presupuesto total del Proyecto 9:</t>
  </si>
  <si>
    <t>Presupuesto total Proyecto 10</t>
  </si>
  <si>
    <t>Presupuesto total del Proyecto 10:</t>
  </si>
  <si>
    <t>Presupuesto total PAI: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</si>
</sst>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quot;_-;\-* #,##0.00\ &quot;€&quot;_-;_-* &quot;-&quot;??\ &quot;€&quot;_-;_-@_-"/>
    <numFmt numFmtId="43" formatCode="_-* #,##0.00_-;\-* #,##0.00_-;_-* &quot;-&quot;??_-;_-@_-"/>
    <numFmt numFmtId="164" formatCode="#,##0.00\ &quot;€&quot;"/>
  </numFmts>
  <fonts count="18" x14ac:knownFonts="1">
    <font>
      <sz val="11"/>
      <color theme="1"/>
      <name val="Calibri"/>
      <family val="2"/>
      <scheme val="minor"/>
    </font>
    <font>
      <sz val="11"/>
      <color rgb="FFFF0000"/>
      <name val="Calibri"/>
      <family val="2"/>
      <scheme val="minor"/>
    </font>
    <font>
      <b/>
      <sz val="11"/>
      <color theme="1"/>
      <name val="Calibri"/>
      <family val="2"/>
      <scheme val="minor"/>
    </font>
    <font>
      <sz val="10"/>
      <color theme="1"/>
      <name val="Calibri"/>
      <family val="2"/>
      <scheme val="minor"/>
    </font>
    <font>
      <sz val="11"/>
      <name val="Calibri"/>
      <family val="2"/>
      <scheme val="minor"/>
    </font>
    <font>
      <b/>
      <sz val="12"/>
      <color theme="1"/>
      <name val="Calibri"/>
      <family val="2"/>
      <scheme val="minor"/>
    </font>
    <font>
      <sz val="11"/>
      <color theme="1"/>
      <name val="Calibri"/>
      <family val="2"/>
      <scheme val="minor"/>
    </font>
    <font>
      <sz val="8"/>
      <name val="Calibri"/>
      <family val="2"/>
      <scheme val="minor"/>
    </font>
    <font>
      <b/>
      <sz val="16"/>
      <color theme="1"/>
      <name val="Calibri"/>
      <family val="2"/>
      <scheme val="minor"/>
    </font>
    <font>
      <b/>
      <sz val="11"/>
      <color theme="0"/>
      <name val="Calibri"/>
      <family val="2"/>
      <scheme val="minor"/>
    </font>
    <font>
      <u/>
      <sz val="11"/>
      <color theme="10"/>
      <name val="Calibri"/>
      <family val="2"/>
      <scheme val="minor"/>
    </font>
    <font>
      <b/>
      <sz val="11"/>
      <color rgb="FF000000"/>
      <name val="Arial"/>
      <family val="2"/>
    </font>
    <font>
      <b/>
      <sz val="12"/>
      <color theme="1"/>
      <name val="Arial"/>
      <family val="2"/>
    </font>
    <font>
      <sz val="11"/>
      <color rgb="FF000000"/>
      <name val="Arial"/>
      <family val="2"/>
    </font>
    <font>
      <sz val="11"/>
      <color theme="1"/>
      <name val="Arial"/>
      <family val="2"/>
    </font>
    <font>
      <b/>
      <u/>
      <sz val="11"/>
      <color theme="10"/>
      <name val="Calibri"/>
      <family val="2"/>
      <scheme val="minor"/>
    </font>
    <font>
      <b/>
      <i/>
      <sz val="12"/>
      <color theme="1"/>
      <name val="Calibri"/>
      <family val="2"/>
      <scheme val="minor"/>
    </font>
    <font>
      <sz val="12"/>
      <color theme="1"/>
      <name val="Aptos"/>
      <family val="2"/>
    </font>
  </fonts>
  <fills count="16">
    <fill>
      <patternFill patternType="none"/>
    </fill>
    <fill>
      <patternFill patternType="gray125"/>
    </fill>
    <fill>
      <patternFill patternType="solid">
        <fgColor theme="4" tint="0.79998168889431442"/>
        <bgColor indexed="64"/>
      </patternFill>
    </fill>
    <fill>
      <patternFill patternType="solid">
        <fgColor theme="9" tint="0.39997558519241921"/>
        <bgColor indexed="64"/>
      </patternFill>
    </fill>
    <fill>
      <patternFill patternType="solid">
        <fgColor theme="8"/>
        <bgColor theme="8"/>
      </patternFill>
    </fill>
    <fill>
      <patternFill patternType="solid">
        <fgColor theme="0" tint="-4.9989318521683403E-2"/>
        <bgColor indexed="64"/>
      </patternFill>
    </fill>
    <fill>
      <patternFill patternType="solid">
        <fgColor rgb="FFAEAAAA"/>
        <bgColor indexed="64"/>
      </patternFill>
    </fill>
    <fill>
      <patternFill patternType="solid">
        <fgColor rgb="FFD9E1F2"/>
        <bgColor indexed="64"/>
      </patternFill>
    </fill>
    <fill>
      <patternFill patternType="solid">
        <fgColor rgb="FFD9E2F3"/>
        <bgColor indexed="64"/>
      </patternFill>
    </fill>
    <fill>
      <patternFill patternType="solid">
        <fgColor rgb="FFC6E0B4"/>
        <bgColor indexed="64"/>
      </patternFill>
    </fill>
    <fill>
      <patternFill patternType="solid">
        <fgColor rgb="FFC5E0B3"/>
        <bgColor indexed="64"/>
      </patternFill>
    </fill>
    <fill>
      <patternFill patternType="solid">
        <fgColor rgb="FFFFE699"/>
        <bgColor indexed="64"/>
      </patternFill>
    </fill>
    <fill>
      <patternFill patternType="solid">
        <fgColor rgb="FFF8CBAD"/>
        <bgColor indexed="64"/>
      </patternFill>
    </fill>
    <fill>
      <patternFill patternType="solid">
        <fgColor rgb="FFF2F2F2"/>
        <bgColor rgb="FF000000"/>
      </patternFill>
    </fill>
    <fill>
      <patternFill patternType="solid">
        <fgColor theme="6" tint="0.79998168889431442"/>
        <bgColor indexed="65"/>
      </patternFill>
    </fill>
    <fill>
      <patternFill patternType="solid">
        <fgColor theme="6" tint="0.59999389629810485"/>
        <bgColor indexed="65"/>
      </patternFill>
    </fill>
  </fills>
  <borders count="25">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medium">
        <color theme="9"/>
      </bottom>
      <diagonal/>
    </border>
    <border>
      <left style="thin">
        <color auto="1"/>
      </left>
      <right/>
      <top style="thin">
        <color auto="1"/>
      </top>
      <bottom style="thin">
        <color auto="1"/>
      </bottom>
      <diagonal/>
    </border>
    <border>
      <left style="medium">
        <color indexed="64"/>
      </left>
      <right/>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right/>
      <top/>
      <bottom style="thin">
        <color theme="9"/>
      </bottom>
      <diagonal/>
    </border>
    <border>
      <left style="thin">
        <color indexed="64"/>
      </left>
      <right/>
      <top style="medium">
        <color indexed="64"/>
      </top>
      <bottom style="thin">
        <color indexed="64"/>
      </bottom>
      <diagonal/>
    </border>
    <border>
      <left/>
      <right/>
      <top/>
      <bottom style="medium">
        <color rgb="FF000000"/>
      </bottom>
      <diagonal/>
    </border>
    <border>
      <left/>
      <right style="thin">
        <color indexed="64"/>
      </right>
      <top style="medium">
        <color indexed="64"/>
      </top>
      <bottom style="thin">
        <color indexed="64"/>
      </bottom>
      <diagonal/>
    </border>
    <border>
      <left style="thin">
        <color indexed="64"/>
      </left>
      <right/>
      <top/>
      <bottom/>
      <diagonal/>
    </border>
    <border>
      <left style="medium">
        <color indexed="64"/>
      </left>
      <right style="thin">
        <color indexed="64"/>
      </right>
      <top/>
      <bottom/>
      <diagonal/>
    </border>
    <border>
      <left/>
      <right/>
      <top/>
      <bottom style="thin">
        <color rgb="FF92D050"/>
      </bottom>
      <diagonal/>
    </border>
  </borders>
  <cellStyleXfs count="6">
    <xf numFmtId="0" fontId="0" fillId="0" borderId="0"/>
    <xf numFmtId="44" fontId="6" fillId="0" borderId="0" applyFont="0" applyFill="0" applyBorder="0" applyAlignment="0" applyProtection="0"/>
    <xf numFmtId="0" fontId="10" fillId="0" borderId="0" applyNumberFormat="0" applyFill="0" applyBorder="0" applyAlignment="0" applyProtection="0"/>
    <xf numFmtId="43" fontId="6" fillId="0" borderId="0" applyFont="0" applyFill="0" applyBorder="0" applyAlignment="0" applyProtection="0"/>
    <xf numFmtId="0" fontId="6" fillId="14" borderId="0" applyNumberFormat="0" applyBorder="0" applyAlignment="0" applyProtection="0"/>
    <xf numFmtId="0" fontId="6" fillId="15" borderId="0" applyNumberFormat="0" applyBorder="0" applyAlignment="0" applyProtection="0"/>
  </cellStyleXfs>
  <cellXfs count="188">
    <xf numFmtId="0" fontId="0" fillId="0" borderId="0" xfId="0"/>
    <xf numFmtId="0" fontId="0" fillId="0" borderId="0" xfId="0" applyAlignment="1">
      <alignment wrapText="1"/>
    </xf>
    <xf numFmtId="0" fontId="0" fillId="0" borderId="11" xfId="0" applyBorder="1"/>
    <xf numFmtId="0" fontId="2" fillId="0" borderId="0" xfId="0" applyFont="1"/>
    <xf numFmtId="0" fontId="0" fillId="3" borderId="0" xfId="0" applyFill="1"/>
    <xf numFmtId="0" fontId="5" fillId="3" borderId="0" xfId="0" applyFont="1" applyFill="1"/>
    <xf numFmtId="0" fontId="0" fillId="0" borderId="5" xfId="0" applyBorder="1" applyAlignment="1">
      <alignment wrapText="1"/>
    </xf>
    <xf numFmtId="0" fontId="2" fillId="0" borderId="4" xfId="0" applyFont="1" applyBorder="1" applyAlignment="1">
      <alignment wrapText="1"/>
    </xf>
    <xf numFmtId="0" fontId="2" fillId="0" borderId="8" xfId="0" applyFont="1" applyBorder="1"/>
    <xf numFmtId="0" fontId="0" fillId="0" borderId="9" xfId="0" applyBorder="1" applyAlignment="1">
      <alignment wrapText="1"/>
    </xf>
    <xf numFmtId="0" fontId="5" fillId="3" borderId="0" xfId="0" applyFont="1" applyFill="1" applyAlignment="1">
      <alignment wrapText="1"/>
    </xf>
    <xf numFmtId="0" fontId="2" fillId="0" borderId="8" xfId="0" applyFont="1" applyBorder="1" applyAlignment="1">
      <alignment wrapText="1"/>
    </xf>
    <xf numFmtId="0" fontId="0" fillId="0" borderId="11" xfId="0" applyBorder="1" applyAlignment="1">
      <alignment wrapText="1"/>
    </xf>
    <xf numFmtId="0" fontId="9" fillId="4" borderId="11" xfId="0" applyFont="1" applyFill="1" applyBorder="1"/>
    <xf numFmtId="0" fontId="9" fillId="4" borderId="6" xfId="0" applyFont="1" applyFill="1" applyBorder="1"/>
    <xf numFmtId="0" fontId="0" fillId="0" borderId="15" xfId="0" applyBorder="1"/>
    <xf numFmtId="44" fontId="0" fillId="0" borderId="0" xfId="1" applyFont="1" applyBorder="1" applyProtection="1"/>
    <xf numFmtId="0" fontId="0" fillId="5" borderId="0" xfId="0" applyFill="1"/>
    <xf numFmtId="0" fontId="0" fillId="5" borderId="0" xfId="0" applyFill="1" applyAlignment="1">
      <alignment wrapText="1"/>
    </xf>
    <xf numFmtId="44" fontId="0" fillId="5" borderId="0" xfId="1" applyFont="1" applyFill="1" applyBorder="1" applyAlignment="1" applyProtection="1">
      <alignment wrapText="1"/>
    </xf>
    <xf numFmtId="0" fontId="0" fillId="5" borderId="0" xfId="0" applyFill="1" applyAlignment="1">
      <alignment vertical="center" wrapText="1"/>
    </xf>
    <xf numFmtId="44" fontId="0" fillId="0" borderId="0" xfId="1" applyFont="1" applyBorder="1"/>
    <xf numFmtId="0" fontId="11" fillId="6" borderId="17" xfId="0" applyFont="1" applyFill="1" applyBorder="1" applyAlignment="1">
      <alignment horizontal="left" vertical="center" wrapText="1"/>
    </xf>
    <xf numFmtId="0" fontId="13" fillId="7" borderId="11" xfId="0" applyFont="1" applyFill="1" applyBorder="1" applyAlignment="1">
      <alignment horizontal="left" vertical="center" wrapText="1"/>
    </xf>
    <xf numFmtId="0" fontId="13" fillId="8" borderId="11" xfId="0" applyFont="1" applyFill="1" applyBorder="1" applyAlignment="1">
      <alignment horizontal="left" vertical="center" wrapText="1"/>
    </xf>
    <xf numFmtId="0" fontId="13" fillId="9" borderId="11" xfId="0" applyFont="1" applyFill="1" applyBorder="1" applyAlignment="1">
      <alignment horizontal="left" vertical="center" wrapText="1"/>
    </xf>
    <xf numFmtId="0" fontId="14" fillId="9" borderId="11" xfId="0" applyFont="1" applyFill="1" applyBorder="1" applyAlignment="1">
      <alignment horizontal="left" vertical="center" wrapText="1"/>
    </xf>
    <xf numFmtId="0" fontId="13" fillId="11" borderId="11" xfId="0" applyFont="1" applyFill="1" applyBorder="1" applyAlignment="1">
      <alignment horizontal="left" vertical="center" wrapText="1"/>
    </xf>
    <xf numFmtId="0" fontId="13" fillId="12" borderId="11" xfId="0" applyFont="1" applyFill="1" applyBorder="1" applyAlignment="1">
      <alignment horizontal="left" vertical="center" wrapText="1"/>
    </xf>
    <xf numFmtId="0" fontId="15" fillId="0" borderId="0" xfId="2" applyFont="1" applyAlignment="1">
      <alignment horizontal="center" vertical="center" wrapText="1"/>
    </xf>
    <xf numFmtId="0" fontId="2" fillId="0" borderId="0" xfId="0" applyFont="1" applyAlignment="1">
      <alignment horizontal="center" wrapText="1"/>
    </xf>
    <xf numFmtId="0" fontId="9" fillId="0" borderId="0" xfId="0" applyFont="1"/>
    <xf numFmtId="0" fontId="11" fillId="6" borderId="19" xfId="0" applyFont="1" applyFill="1" applyBorder="1" applyAlignment="1">
      <alignment horizontal="left" vertical="center" wrapText="1"/>
    </xf>
    <xf numFmtId="0" fontId="13" fillId="7" borderId="14" xfId="0" applyFont="1" applyFill="1" applyBorder="1" applyAlignment="1">
      <alignment horizontal="left" vertical="center" wrapText="1"/>
    </xf>
    <xf numFmtId="0" fontId="13" fillId="8" borderId="14" xfId="0" applyFont="1" applyFill="1" applyBorder="1" applyAlignment="1">
      <alignment horizontal="left" vertical="center" wrapText="1"/>
    </xf>
    <xf numFmtId="0" fontId="13" fillId="9" borderId="14" xfId="0" applyFont="1" applyFill="1" applyBorder="1" applyAlignment="1">
      <alignment horizontal="left" vertical="center" wrapText="1"/>
    </xf>
    <xf numFmtId="0" fontId="10" fillId="9" borderId="14" xfId="2" applyFill="1" applyBorder="1" applyAlignment="1">
      <alignment horizontal="left" vertical="center" wrapText="1"/>
    </xf>
    <xf numFmtId="0" fontId="13" fillId="11" borderId="14" xfId="0" applyFont="1" applyFill="1" applyBorder="1" applyAlignment="1">
      <alignment horizontal="left" vertical="center" wrapText="1"/>
    </xf>
    <xf numFmtId="0" fontId="13" fillId="12" borderId="14" xfId="0" applyFont="1" applyFill="1" applyBorder="1" applyAlignment="1">
      <alignment horizontal="left" vertical="center" wrapText="1"/>
    </xf>
    <xf numFmtId="44" fontId="0" fillId="0" borderId="0" xfId="1" applyFont="1"/>
    <xf numFmtId="44" fontId="0" fillId="5" borderId="0" xfId="1" applyFont="1" applyFill="1" applyAlignment="1" applyProtection="1">
      <alignment wrapText="1"/>
    </xf>
    <xf numFmtId="0" fontId="13" fillId="11" borderId="11" xfId="0" applyFont="1" applyFill="1" applyBorder="1" applyAlignment="1">
      <alignment vertical="center" wrapText="1"/>
    </xf>
    <xf numFmtId="0" fontId="13" fillId="12" borderId="11" xfId="0" applyFont="1" applyFill="1" applyBorder="1" applyAlignment="1">
      <alignment vertical="center" wrapText="1"/>
    </xf>
    <xf numFmtId="0" fontId="13" fillId="10" borderId="11" xfId="0" applyFont="1" applyFill="1" applyBorder="1" applyAlignment="1">
      <alignment vertical="center" wrapText="1"/>
    </xf>
    <xf numFmtId="0" fontId="13" fillId="9" borderId="11" xfId="0" applyFont="1" applyFill="1" applyBorder="1" applyAlignment="1">
      <alignment vertical="center" wrapText="1"/>
    </xf>
    <xf numFmtId="0" fontId="13" fillId="7" borderId="11" xfId="0" applyFont="1" applyFill="1" applyBorder="1" applyAlignment="1">
      <alignment vertical="center" wrapText="1"/>
    </xf>
    <xf numFmtId="0" fontId="13" fillId="8" borderId="11" xfId="0" applyFont="1" applyFill="1" applyBorder="1" applyAlignment="1">
      <alignment vertical="center" wrapText="1"/>
    </xf>
    <xf numFmtId="44" fontId="0" fillId="0" borderId="0" xfId="1" applyFont="1" applyBorder="1" applyAlignment="1" applyProtection="1">
      <alignment wrapText="1"/>
    </xf>
    <xf numFmtId="0" fontId="0" fillId="13" borderId="0" xfId="0" applyFill="1"/>
    <xf numFmtId="0" fontId="0" fillId="0" borderId="20" xfId="0" applyBorder="1"/>
    <xf numFmtId="0" fontId="11" fillId="6" borderId="21" xfId="0" applyFont="1" applyFill="1" applyBorder="1" applyAlignment="1">
      <alignment horizontal="center" vertical="center" wrapText="1"/>
    </xf>
    <xf numFmtId="0" fontId="11" fillId="7" borderId="5" xfId="0" applyFont="1" applyFill="1" applyBorder="1" applyAlignment="1">
      <alignment vertical="center" wrapText="1"/>
    </xf>
    <xf numFmtId="0" fontId="11" fillId="9" borderId="5" xfId="0" applyFont="1" applyFill="1" applyBorder="1" applyAlignment="1">
      <alignment vertical="center" wrapText="1"/>
    </xf>
    <xf numFmtId="0" fontId="11" fillId="11" borderId="5" xfId="0" applyFont="1" applyFill="1" applyBorder="1" applyAlignment="1">
      <alignment vertical="center" wrapText="1"/>
    </xf>
    <xf numFmtId="0" fontId="11" fillId="12" borderId="5" xfId="0" applyFont="1" applyFill="1" applyBorder="1" applyAlignment="1">
      <alignment vertical="center" wrapText="1"/>
    </xf>
    <xf numFmtId="44" fontId="0" fillId="5" borderId="0" xfId="1" applyFont="1" applyFill="1" applyAlignment="1">
      <alignment wrapText="1"/>
    </xf>
    <xf numFmtId="44" fontId="0" fillId="0" borderId="14" xfId="1" applyFont="1" applyBorder="1" applyAlignment="1">
      <alignment wrapText="1"/>
    </xf>
    <xf numFmtId="44" fontId="0" fillId="0" borderId="2" xfId="1" applyFont="1" applyBorder="1" applyAlignment="1">
      <alignment wrapText="1"/>
    </xf>
    <xf numFmtId="44" fontId="0" fillId="0" borderId="5" xfId="1" applyFont="1" applyBorder="1" applyAlignment="1">
      <alignment wrapText="1"/>
    </xf>
    <xf numFmtId="44" fontId="11" fillId="6" borderId="11" xfId="1" applyFont="1" applyFill="1" applyBorder="1" applyAlignment="1">
      <alignment horizontal="left" vertical="center" wrapText="1"/>
    </xf>
    <xf numFmtId="44" fontId="0" fillId="0" borderId="11" xfId="1" applyFont="1" applyBorder="1"/>
    <xf numFmtId="44" fontId="0" fillId="0" borderId="0" xfId="1" applyFont="1" applyAlignment="1">
      <alignment wrapText="1"/>
    </xf>
    <xf numFmtId="0" fontId="9" fillId="4" borderId="5" xfId="0" applyFont="1" applyFill="1" applyBorder="1" applyAlignment="1">
      <alignment wrapText="1"/>
    </xf>
    <xf numFmtId="0" fontId="9" fillId="4" borderId="0" xfId="0" applyFont="1" applyFill="1"/>
    <xf numFmtId="0" fontId="2" fillId="0" borderId="14" xfId="0" applyFont="1" applyBorder="1"/>
    <xf numFmtId="44" fontId="6" fillId="0" borderId="7" xfId="0" applyNumberFormat="1" applyFont="1" applyBorder="1"/>
    <xf numFmtId="0" fontId="0" fillId="0" borderId="11" xfId="0" applyBorder="1" applyAlignment="1">
      <alignment vertical="center"/>
    </xf>
    <xf numFmtId="0" fontId="0" fillId="3" borderId="0" xfId="0" applyFill="1" applyAlignment="1">
      <alignment wrapText="1"/>
    </xf>
    <xf numFmtId="0" fontId="0" fillId="0" borderId="0" xfId="0" applyAlignment="1">
      <alignment vertical="top" wrapText="1"/>
    </xf>
    <xf numFmtId="0" fontId="0" fillId="0" borderId="0" xfId="0" applyAlignment="1">
      <alignment vertical="top"/>
    </xf>
    <xf numFmtId="0" fontId="0" fillId="0" borderId="11" xfId="0" applyBorder="1" applyAlignment="1">
      <alignment vertical="top" wrapText="1"/>
    </xf>
    <xf numFmtId="0" fontId="0" fillId="0" borderId="2" xfId="0" applyBorder="1" applyAlignment="1">
      <alignment vertical="top" wrapText="1"/>
    </xf>
    <xf numFmtId="0" fontId="0" fillId="0" borderId="7" xfId="0" applyBorder="1" applyAlignment="1">
      <alignment vertical="top" wrapText="1"/>
    </xf>
    <xf numFmtId="0" fontId="0" fillId="0" borderId="1" xfId="0" applyBorder="1" applyAlignment="1">
      <alignment vertical="top" wrapText="1"/>
    </xf>
    <xf numFmtId="0" fontId="0" fillId="0" borderId="2" xfId="0" applyBorder="1" applyAlignment="1">
      <alignment vertical="top"/>
    </xf>
    <xf numFmtId="0" fontId="0" fillId="0" borderId="3" xfId="0" applyBorder="1" applyAlignment="1">
      <alignment vertical="top" wrapText="1"/>
    </xf>
    <xf numFmtId="0" fontId="0" fillId="0" borderId="3" xfId="0" applyBorder="1" applyAlignment="1">
      <alignment vertical="top"/>
    </xf>
    <xf numFmtId="0" fontId="0" fillId="0" borderId="14" xfId="0" applyBorder="1" applyAlignment="1">
      <alignment vertical="top" wrapText="1"/>
    </xf>
    <xf numFmtId="0" fontId="0" fillId="0" borderId="16" xfId="0" applyBorder="1" applyAlignment="1">
      <alignment vertical="top" wrapText="1"/>
    </xf>
    <xf numFmtId="0" fontId="0" fillId="0" borderId="12" xfId="0" applyBorder="1" applyAlignment="1">
      <alignment vertical="top" wrapText="1"/>
    </xf>
    <xf numFmtId="0" fontId="0" fillId="0" borderId="1" xfId="0" applyBorder="1" applyAlignment="1">
      <alignment vertical="top"/>
    </xf>
    <xf numFmtId="0" fontId="4" fillId="0" borderId="2" xfId="0" applyFont="1" applyBorder="1" applyAlignment="1">
      <alignment vertical="top"/>
    </xf>
    <xf numFmtId="0" fontId="9" fillId="0" borderId="6" xfId="0" applyFont="1" applyBorder="1"/>
    <xf numFmtId="0" fontId="0" fillId="0" borderId="5" xfId="0" applyBorder="1" applyAlignment="1">
      <alignment vertical="top" wrapText="1"/>
    </xf>
    <xf numFmtId="44" fontId="2" fillId="0" borderId="11" xfId="1" applyFont="1" applyFill="1" applyBorder="1"/>
    <xf numFmtId="44" fontId="6" fillId="0" borderId="11" xfId="1" applyFont="1" applyFill="1" applyBorder="1"/>
    <xf numFmtId="44" fontId="0" fillId="0" borderId="11" xfId="1" applyFont="1" applyFill="1" applyBorder="1"/>
    <xf numFmtId="44" fontId="0" fillId="0" borderId="8" xfId="1" applyFont="1" applyFill="1" applyBorder="1"/>
    <xf numFmtId="44" fontId="0" fillId="0" borderId="14" xfId="1" applyFont="1" applyFill="1" applyBorder="1"/>
    <xf numFmtId="0" fontId="0" fillId="0" borderId="11" xfId="0" applyBorder="1" applyAlignment="1">
      <alignment vertical="center" wrapText="1"/>
    </xf>
    <xf numFmtId="0" fontId="0" fillId="0" borderId="7" xfId="0" applyBorder="1"/>
    <xf numFmtId="0" fontId="0" fillId="0" borderId="7" xfId="0" applyBorder="1" applyAlignment="1">
      <alignment wrapText="1"/>
    </xf>
    <xf numFmtId="44" fontId="2" fillId="0" borderId="7" xfId="1" applyFont="1" applyFill="1" applyBorder="1"/>
    <xf numFmtId="44" fontId="0" fillId="0" borderId="7" xfId="1" applyFont="1" applyFill="1" applyBorder="1"/>
    <xf numFmtId="44" fontId="0" fillId="0" borderId="10" xfId="1" applyFont="1" applyFill="1" applyBorder="1"/>
    <xf numFmtId="0" fontId="11" fillId="0" borderId="9" xfId="0" applyFont="1" applyBorder="1" applyAlignment="1">
      <alignment vertical="center" wrapText="1"/>
    </xf>
    <xf numFmtId="0" fontId="13" fillId="0" borderId="7" xfId="0" applyFont="1" applyBorder="1" applyAlignment="1">
      <alignment vertical="center" wrapText="1"/>
    </xf>
    <xf numFmtId="0" fontId="13" fillId="0" borderId="7" xfId="0" applyFont="1" applyBorder="1" applyAlignment="1">
      <alignment horizontal="left" vertical="center" wrapText="1"/>
    </xf>
    <xf numFmtId="0" fontId="13" fillId="0" borderId="10" xfId="0" applyFont="1" applyBorder="1" applyAlignment="1">
      <alignment horizontal="left" vertical="center" wrapText="1"/>
    </xf>
    <xf numFmtId="44" fontId="2" fillId="0" borderId="11" xfId="1" applyFont="1" applyBorder="1" applyAlignment="1">
      <alignment wrapText="1"/>
    </xf>
    <xf numFmtId="44" fontId="2" fillId="0" borderId="7" xfId="0" applyNumberFormat="1" applyFont="1" applyBorder="1" applyAlignment="1">
      <alignment wrapText="1"/>
    </xf>
    <xf numFmtId="0" fontId="4" fillId="2" borderId="23" xfId="0" applyFont="1" applyFill="1" applyBorder="1"/>
    <xf numFmtId="0" fontId="4" fillId="2" borderId="16" xfId="0" applyFont="1" applyFill="1" applyBorder="1"/>
    <xf numFmtId="0" fontId="4" fillId="2" borderId="22" xfId="0" applyFont="1" applyFill="1" applyBorder="1"/>
    <xf numFmtId="0" fontId="4" fillId="2" borderId="16" xfId="0" applyFont="1" applyFill="1" applyBorder="1" applyAlignment="1">
      <alignment wrapText="1"/>
    </xf>
    <xf numFmtId="43" fontId="0" fillId="0" borderId="11" xfId="0" applyNumberFormat="1" applyBorder="1"/>
    <xf numFmtId="0" fontId="6" fillId="14" borderId="0" xfId="4"/>
    <xf numFmtId="0" fontId="6" fillId="14" borderId="0" xfId="4" applyAlignment="1">
      <alignment wrapText="1"/>
    </xf>
    <xf numFmtId="0" fontId="6" fillId="14" borderId="0" xfId="4" applyAlignment="1">
      <alignment horizontal="right" vertical="top"/>
    </xf>
    <xf numFmtId="0" fontId="6" fillId="14" borderId="13" xfId="4" applyBorder="1"/>
    <xf numFmtId="0" fontId="6" fillId="14" borderId="13" xfId="4" applyBorder="1" applyAlignment="1">
      <alignment wrapText="1"/>
    </xf>
    <xf numFmtId="0" fontId="6" fillId="14" borderId="11" xfId="4" applyBorder="1"/>
    <xf numFmtId="0" fontId="6" fillId="14" borderId="18" xfId="4" applyBorder="1"/>
    <xf numFmtId="0" fontId="6" fillId="14" borderId="18" xfId="4" applyBorder="1" applyAlignment="1">
      <alignment wrapText="1"/>
    </xf>
    <xf numFmtId="0" fontId="6" fillId="14" borderId="0" xfId="4" applyAlignment="1">
      <alignment vertical="center"/>
    </xf>
    <xf numFmtId="0" fontId="6" fillId="14" borderId="6" xfId="4" applyBorder="1"/>
    <xf numFmtId="0" fontId="0" fillId="0" borderId="11" xfId="0" applyBorder="1" applyProtection="1">
      <protection locked="0"/>
    </xf>
    <xf numFmtId="0" fontId="2" fillId="0" borderId="8" xfId="0" applyFont="1" applyBorder="1" applyAlignment="1" applyProtection="1">
      <alignment wrapText="1"/>
      <protection locked="0"/>
    </xf>
    <xf numFmtId="0" fontId="6" fillId="14" borderId="6" xfId="4" applyBorder="1" applyAlignment="1">
      <alignment wrapText="1"/>
    </xf>
    <xf numFmtId="0" fontId="6" fillId="14" borderId="0" xfId="4" applyBorder="1"/>
    <xf numFmtId="0" fontId="6" fillId="14" borderId="0" xfId="4" applyBorder="1" applyAlignment="1">
      <alignment wrapText="1"/>
    </xf>
    <xf numFmtId="0" fontId="6" fillId="14" borderId="1" xfId="4" applyBorder="1"/>
    <xf numFmtId="0" fontId="6" fillId="14" borderId="1" xfId="4" applyBorder="1" applyAlignment="1">
      <alignment wrapText="1"/>
    </xf>
    <xf numFmtId="0" fontId="6" fillId="14" borderId="4" xfId="4" applyBorder="1"/>
    <xf numFmtId="0" fontId="0" fillId="5" borderId="0" xfId="3" applyNumberFormat="1" applyFont="1" applyFill="1" applyAlignment="1">
      <alignment wrapText="1"/>
    </xf>
    <xf numFmtId="0" fontId="0" fillId="5" borderId="0" xfId="0" applyFill="1" applyAlignment="1">
      <alignment vertical="top" wrapText="1"/>
    </xf>
    <xf numFmtId="0" fontId="0" fillId="13" borderId="0" xfId="0" applyFill="1" applyAlignment="1">
      <alignment wrapText="1"/>
    </xf>
    <xf numFmtId="0" fontId="0" fillId="13" borderId="0" xfId="3" applyNumberFormat="1" applyFont="1" applyFill="1" applyAlignment="1" applyProtection="1">
      <alignment wrapText="1"/>
    </xf>
    <xf numFmtId="0" fontId="6" fillId="15" borderId="0" xfId="5" applyNumberFormat="1" applyProtection="1"/>
    <xf numFmtId="0" fontId="6" fillId="15" borderId="0" xfId="5" applyProtection="1"/>
    <xf numFmtId="0" fontId="6" fillId="15" borderId="0" xfId="5" applyNumberFormat="1"/>
    <xf numFmtId="0" fontId="6" fillId="15" borderId="0" xfId="5" applyAlignment="1" applyProtection="1">
      <alignment vertical="center" wrapText="1"/>
    </xf>
    <xf numFmtId="0" fontId="6" fillId="15" borderId="0" xfId="5" applyAlignment="1">
      <alignment vertical="center" wrapText="1"/>
    </xf>
    <xf numFmtId="44" fontId="6" fillId="15" borderId="0" xfId="5" applyNumberFormat="1" applyBorder="1" applyAlignment="1" applyProtection="1">
      <alignment wrapText="1"/>
    </xf>
    <xf numFmtId="0" fontId="6" fillId="15" borderId="0" xfId="5" applyAlignment="1" applyProtection="1">
      <alignment wrapText="1"/>
    </xf>
    <xf numFmtId="0" fontId="6" fillId="15" borderId="0" xfId="5" applyNumberFormat="1" applyAlignment="1" applyProtection="1">
      <alignment wrapText="1"/>
    </xf>
    <xf numFmtId="44" fontId="6" fillId="15" borderId="0" xfId="5" applyNumberFormat="1" applyAlignment="1" applyProtection="1">
      <alignment wrapText="1"/>
    </xf>
    <xf numFmtId="0" fontId="6" fillId="15" borderId="0" xfId="5" applyAlignment="1" applyProtection="1">
      <alignment vertical="top" wrapText="1"/>
    </xf>
    <xf numFmtId="44" fontId="6" fillId="0" borderId="11" xfId="0" applyNumberFormat="1" applyFont="1" applyBorder="1"/>
    <xf numFmtId="0" fontId="6" fillId="14" borderId="22" xfId="4" applyBorder="1"/>
    <xf numFmtId="0" fontId="6" fillId="14" borderId="5" xfId="4" applyBorder="1"/>
    <xf numFmtId="44" fontId="6" fillId="14" borderId="11" xfId="4" applyNumberFormat="1" applyBorder="1"/>
    <xf numFmtId="0" fontId="6" fillId="14" borderId="12" xfId="4" applyBorder="1"/>
    <xf numFmtId="0" fontId="6" fillId="14" borderId="0" xfId="4" applyBorder="1" applyAlignment="1">
      <alignment horizontal="right"/>
    </xf>
    <xf numFmtId="0" fontId="6" fillId="14" borderId="10" xfId="4" applyBorder="1"/>
    <xf numFmtId="0" fontId="6" fillId="14" borderId="3" xfId="4" applyBorder="1"/>
    <xf numFmtId="0" fontId="6" fillId="14" borderId="9" xfId="4" applyBorder="1"/>
    <xf numFmtId="0" fontId="8" fillId="14" borderId="0" xfId="4" applyFont="1" applyBorder="1"/>
    <xf numFmtId="0" fontId="2" fillId="14" borderId="11" xfId="4" applyFont="1" applyBorder="1"/>
    <xf numFmtId="0" fontId="2" fillId="14" borderId="14" xfId="4" applyFont="1" applyBorder="1" applyAlignment="1">
      <alignment horizontal="right"/>
    </xf>
    <xf numFmtId="0" fontId="6" fillId="14" borderId="6" xfId="4" applyBorder="1" applyAlignment="1">
      <alignment horizontal="left" wrapText="1"/>
    </xf>
    <xf numFmtId="0" fontId="6" fillId="14" borderId="24" xfId="4" applyBorder="1"/>
    <xf numFmtId="0" fontId="6" fillId="14" borderId="6" xfId="4" applyBorder="1" applyAlignment="1">
      <alignment horizontal="center"/>
    </xf>
    <xf numFmtId="0" fontId="6" fillId="14" borderId="11" xfId="4" applyBorder="1" applyAlignment="1">
      <alignment vertical="top" wrapText="1"/>
    </xf>
    <xf numFmtId="0" fontId="0" fillId="0" borderId="11" xfId="0" applyBorder="1" applyAlignment="1" applyProtection="1">
      <alignment vertical="top" wrapText="1"/>
      <protection locked="0"/>
    </xf>
    <xf numFmtId="0" fontId="6" fillId="14" borderId="11" xfId="4" applyBorder="1" applyAlignment="1">
      <alignment vertical="top"/>
    </xf>
    <xf numFmtId="0" fontId="0" fillId="0" borderId="11" xfId="0" applyBorder="1" applyAlignment="1" applyProtection="1">
      <alignment vertical="top"/>
      <protection locked="0"/>
    </xf>
    <xf numFmtId="0" fontId="0" fillId="0" borderId="0" xfId="0" applyProtection="1">
      <protection locked="0"/>
    </xf>
    <xf numFmtId="0" fontId="6" fillId="14" borderId="0" xfId="4" applyBorder="1" applyAlignment="1">
      <alignment vertical="top" wrapText="1"/>
    </xf>
    <xf numFmtId="44" fontId="2" fillId="14" borderId="11" xfId="4" applyNumberFormat="1" applyFont="1" applyBorder="1" applyAlignment="1">
      <alignment vertical="top" wrapText="1"/>
    </xf>
    <xf numFmtId="0" fontId="2" fillId="14" borderId="13" xfId="4" applyFont="1" applyBorder="1"/>
    <xf numFmtId="0" fontId="17" fillId="0" borderId="0" xfId="0" applyFont="1" applyAlignment="1">
      <alignment vertical="center"/>
    </xf>
    <xf numFmtId="164" fontId="0" fillId="0" borderId="11" xfId="0" applyNumberFormat="1" applyBorder="1" applyProtection="1">
      <protection locked="0"/>
    </xf>
    <xf numFmtId="164" fontId="6" fillId="14" borderId="1" xfId="4" applyNumberFormat="1" applyBorder="1"/>
    <xf numFmtId="44" fontId="6" fillId="14" borderId="0" xfId="4" applyNumberFormat="1" applyBorder="1"/>
    <xf numFmtId="0" fontId="2" fillId="14" borderId="0" xfId="4" applyFont="1" applyBorder="1" applyAlignment="1">
      <alignment horizontal="right"/>
    </xf>
    <xf numFmtId="0" fontId="0" fillId="0" borderId="14" xfId="0" applyBorder="1" applyAlignment="1" applyProtection="1">
      <alignment horizontal="center"/>
      <protection locked="0"/>
    </xf>
    <xf numFmtId="0" fontId="0" fillId="0" borderId="5" xfId="0" applyBorder="1" applyAlignment="1" applyProtection="1">
      <alignment horizontal="center"/>
      <protection locked="0"/>
    </xf>
    <xf numFmtId="0" fontId="6" fillId="14" borderId="14" xfId="4" applyBorder="1" applyAlignment="1">
      <alignment horizontal="center"/>
    </xf>
    <xf numFmtId="0" fontId="6" fillId="14" borderId="5" xfId="4" applyBorder="1" applyAlignment="1">
      <alignment horizontal="center"/>
    </xf>
    <xf numFmtId="0" fontId="2" fillId="14" borderId="11" xfId="4" applyFont="1" applyBorder="1" applyAlignment="1">
      <alignment horizontal="left"/>
    </xf>
    <xf numFmtId="0" fontId="6" fillId="14" borderId="14" xfId="4" applyBorder="1" applyAlignment="1">
      <alignment horizontal="center" vertical="center" wrapText="1"/>
    </xf>
    <xf numFmtId="0" fontId="6" fillId="14" borderId="2" xfId="4" applyBorder="1" applyAlignment="1">
      <alignment horizontal="center" vertical="center" wrapText="1"/>
    </xf>
    <xf numFmtId="0" fontId="6" fillId="14" borderId="5" xfId="4" applyBorder="1" applyAlignment="1">
      <alignment horizontal="center" vertical="center" wrapText="1"/>
    </xf>
    <xf numFmtId="0" fontId="1" fillId="14" borderId="22" xfId="4" applyFont="1" applyBorder="1" applyAlignment="1">
      <alignment wrapText="1"/>
    </xf>
    <xf numFmtId="0" fontId="1" fillId="14" borderId="0" xfId="4" applyFont="1" applyBorder="1" applyAlignment="1">
      <alignment wrapText="1"/>
    </xf>
    <xf numFmtId="0" fontId="6" fillId="14" borderId="18" xfId="4" applyBorder="1" applyAlignment="1">
      <alignment horizontal="left" wrapText="1"/>
    </xf>
    <xf numFmtId="0" fontId="6" fillId="14" borderId="24" xfId="4" applyBorder="1" applyAlignment="1">
      <alignment horizontal="left" vertical="top" wrapText="1"/>
    </xf>
    <xf numFmtId="0" fontId="6" fillId="14" borderId="24" xfId="4" applyBorder="1" applyAlignment="1">
      <alignment horizontal="left" wrapText="1"/>
    </xf>
    <xf numFmtId="0" fontId="16" fillId="14" borderId="0" xfId="4" applyFont="1" applyBorder="1" applyAlignment="1">
      <alignment horizontal="left" vertical="center" wrapText="1"/>
    </xf>
    <xf numFmtId="0" fontId="16" fillId="14" borderId="6" xfId="4" applyFont="1" applyBorder="1" applyAlignment="1">
      <alignment horizontal="left" vertical="center" wrapText="1"/>
    </xf>
    <xf numFmtId="0" fontId="0" fillId="0" borderId="14" xfId="0" applyBorder="1" applyAlignment="1" applyProtection="1">
      <alignment horizontal="left" vertical="top"/>
      <protection locked="0"/>
    </xf>
    <xf numFmtId="0" fontId="0" fillId="0" borderId="2" xfId="0" applyBorder="1" applyAlignment="1" applyProtection="1">
      <alignment horizontal="left" vertical="top"/>
      <protection locked="0"/>
    </xf>
    <xf numFmtId="0" fontId="0" fillId="0" borderId="5" xfId="0" applyBorder="1" applyAlignment="1" applyProtection="1">
      <alignment horizontal="left" vertical="top"/>
      <protection locked="0"/>
    </xf>
    <xf numFmtId="0" fontId="6" fillId="14" borderId="3" xfId="4" applyBorder="1" applyAlignment="1">
      <alignment horizontal="center" wrapText="1"/>
    </xf>
    <xf numFmtId="0" fontId="6" fillId="14" borderId="0" xfId="4" applyAlignment="1">
      <alignment horizontal="center" wrapText="1"/>
    </xf>
    <xf numFmtId="0" fontId="6" fillId="14" borderId="18" xfId="4" applyBorder="1" applyAlignment="1">
      <alignment wrapText="1"/>
    </xf>
    <xf numFmtId="0" fontId="6" fillId="14" borderId="18" xfId="4" applyBorder="1"/>
  </cellXfs>
  <cellStyles count="6">
    <cellStyle name="20% - Énfasis3" xfId="4" builtinId="38"/>
    <cellStyle name="40% - Énfasis3" xfId="5" builtinId="39"/>
    <cellStyle name="Hipervínculo" xfId="2" builtinId="8"/>
    <cellStyle name="Millares" xfId="3" builtinId="3"/>
    <cellStyle name="Moneda" xfId="1" builtinId="4"/>
    <cellStyle name="Normal" xfId="0" builtinId="0"/>
  </cellStyles>
  <dxfs count="736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theme="1" tint="0.499984740745262"/>
      </font>
      <fill>
        <patternFill>
          <bgColor theme="0" tint="-0.14996795556505021"/>
        </patternFill>
      </fill>
    </dxf>
    <dxf>
      <fill>
        <patternFill>
          <bgColor theme="0" tint="-0.1499679555650502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border outline="0">
        <right style="thin">
          <color indexed="64"/>
        </right>
        <bottom style="thin">
          <color indexed="64"/>
        </bottom>
      </border>
    </dxf>
    <dxf>
      <fill>
        <patternFill patternType="none">
          <fgColor indexed="64"/>
          <bgColor auto="1"/>
        </patternFill>
      </fill>
    </dxf>
    <dxf>
      <font>
        <b/>
        <i val="0"/>
        <strike val="0"/>
        <condense val="0"/>
        <extend val="0"/>
        <outline val="0"/>
        <shadow val="0"/>
        <u val="none"/>
        <vertAlign val="baseline"/>
        <sz val="11"/>
        <color theme="0"/>
        <name val="Calibri"/>
        <family val="2"/>
        <scheme val="minor"/>
      </font>
      <fill>
        <patternFill patternType="none">
          <fgColor indexed="64"/>
          <bgColor auto="1"/>
        </patternFill>
      </fill>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alignment horizontal="general" vertical="top" textRotation="0" wrapText="1" indent="0" justifyLastLine="0" shrinkToFit="0" readingOrder="0"/>
    </dxf>
    <dxf>
      <border outline="0">
        <bottom style="thin">
          <color rgb="FF000000"/>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alignment horizontal="general" vertical="top" textRotation="0" wrapText="1" indent="0" justifyLastLine="0" shrinkToFit="0" readingOrder="0"/>
    </dxf>
    <dxf>
      <border outline="0">
        <bottom style="thin">
          <color rgb="FF000000"/>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alignment horizontal="general" vertical="top" textRotation="0" wrapText="1" indent="0" justifyLastLine="0" shrinkToFit="0" readingOrder="0"/>
    </dxf>
    <dxf>
      <border outline="0">
        <bottom style="thin">
          <color rgb="FF000000"/>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alignment horizontal="general" vertical="top" textRotation="0" wrapText="1" indent="0" justifyLastLine="0" shrinkToFit="0" readingOrder="0"/>
    </dxf>
    <dxf>
      <border outline="0">
        <bottom style="thin">
          <color rgb="FF000000"/>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alignment horizontal="general" vertical="top" textRotation="0" wrapText="1" indent="0" justifyLastLine="0" shrinkToFit="0" readingOrder="0"/>
    </dxf>
    <dxf>
      <border outline="0">
        <bottom style="thin">
          <color rgb="FF000000"/>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alignment horizontal="general" vertical="top" textRotation="0" wrapText="1" indent="0" justifyLastLine="0" shrinkToFit="0" readingOrder="0"/>
    </dxf>
    <dxf>
      <border outline="0">
        <bottom style="thin">
          <color rgb="FF000000"/>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rgb="FF000000"/>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alignment horizontal="general" vertical="top" textRotation="0" wrapText="1" indent="0" justifyLastLine="0" shrinkToFit="0" readingOrder="0"/>
    </dxf>
    <dxf>
      <border outline="0">
        <bottom style="thin">
          <color rgb="FF000000"/>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alignment horizontal="general" vertical="top" textRotation="0" wrapText="1" indent="0" justifyLastLine="0" shrinkToFit="0" readingOrder="0"/>
    </dxf>
    <dxf>
      <border outline="0">
        <bottom style="thin">
          <color rgb="FF000000"/>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alignment horizontal="general" vertical="top" textRotation="0" wrapText="1" indent="0" justifyLastLine="0" shrinkToFit="0" readingOrder="0"/>
    </dxf>
    <dxf>
      <border outline="0">
        <bottom style="thin">
          <color rgb="FF000000"/>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rgb="FF000000"/>
        </top>
      </border>
    </dxf>
    <dxf>
      <border outline="0">
        <left style="thin">
          <color rgb="FF000000"/>
        </left>
        <right style="thin">
          <color rgb="FF000000"/>
        </right>
        <top style="thin">
          <color auto="1"/>
        </top>
        <bottom style="thin">
          <color auto="1"/>
        </bottom>
      </border>
    </dxf>
    <dxf>
      <border outline="0">
        <bottom style="thin">
          <color rgb="FF000000"/>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border diagonalUp="0" diagonalDown="0">
        <left style="thin">
          <color indexed="64"/>
        </left>
        <right style="thin">
          <color indexed="64"/>
        </right>
        <top/>
        <bottom/>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border diagonalUp="0" diagonalDown="0">
        <left style="thin">
          <color indexed="64"/>
        </left>
        <right style="thin">
          <color indexed="64"/>
        </right>
        <top/>
        <bottom/>
      </border>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alignment horizontal="general" vertical="top" textRotation="0" wrapText="1" indent="0" justifyLastLine="0" shrinkToFit="0" readingOrder="0"/>
    </dxf>
    <dxf>
      <border outline="0">
        <bottom style="thin">
          <color indexed="64"/>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FF0000"/>
        <name val="Calibri"/>
        <family val="2"/>
        <scheme val="minor"/>
      </font>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0" formatCode="General"/>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indexed="65"/>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right style="thin">
          <color indexed="64"/>
        </right>
        <top style="thin">
          <color indexed="64"/>
        </top>
        <bottom/>
      </border>
    </dxf>
    <dxf>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auto="1"/>
        </top>
        <bottom style="thin">
          <color auto="1"/>
        </bottom>
      </border>
    </dxf>
    <dxf>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bottom/>
      </border>
    </dxf>
    <dxf>
      <numFmt numFmtId="0" formatCode="General"/>
      <fill>
        <patternFill patternType="solid">
          <fgColor rgb="FF000000"/>
          <bgColor rgb="FFF2F2F2"/>
        </patternFill>
      </fill>
      <protection locked="1" hidden="0"/>
    </dxf>
    <dxf>
      <numFmt numFmtId="0" formatCode="General"/>
      <fill>
        <patternFill patternType="solid">
          <fgColor rgb="FF000000"/>
          <bgColor rgb="FFF2F2F2"/>
        </patternFill>
      </fill>
      <protection locked="1" hidden="0"/>
    </dxf>
    <dxf>
      <numFmt numFmtId="0" formatCode="General"/>
      <fill>
        <patternFill patternType="solid">
          <fgColor rgb="FF000000"/>
          <bgColor rgb="FFF2F2F2"/>
        </patternFill>
      </fill>
      <protection locked="1" hidden="0"/>
    </dxf>
    <dxf>
      <fill>
        <patternFill patternType="solid">
          <fgColor indexed="64"/>
          <bgColor theme="0" tint="-4.9989318521683403E-2"/>
        </patternFill>
      </fill>
      <alignment horizontal="general" vertical="top" textRotation="0" wrapText="1" indent="0" justifyLastLine="0" shrinkToFit="0" readingOrder="0"/>
      <protection locked="1" hidden="0"/>
    </dxf>
    <dxf>
      <fill>
        <patternFill patternType="solid">
          <fgColor indexed="64"/>
          <bgColor theme="0" tint="-4.9989318521683403E-2"/>
        </patternFill>
      </fill>
      <protection locked="1" hidden="0"/>
    </dxf>
    <dxf>
      <fill>
        <patternFill patternType="solid">
          <fgColor indexed="64"/>
          <bgColor theme="0" tint="-4.9989318521683403E-2"/>
        </patternFill>
      </fill>
      <protection locked="1" hidden="0"/>
    </dxf>
    <dxf>
      <fill>
        <patternFill patternType="solid">
          <fgColor indexed="64"/>
          <bgColor theme="0" tint="-4.9989318521683403E-2"/>
        </patternFill>
      </fill>
      <alignment horizontal="general" vertical="bottom" textRotation="0" wrapText="1" indent="0" justifyLastLine="0" shrinkToFit="0" readingOrder="0"/>
      <protection locked="1" hidden="0"/>
    </dxf>
    <dxf>
      <fill>
        <patternFill patternType="solid">
          <fgColor indexed="64"/>
          <bgColor theme="0" tint="-4.9989318521683403E-2"/>
        </patternFill>
      </fill>
      <protection locked="1" hidden="0"/>
    </dxf>
    <dxf>
      <numFmt numFmtId="34" formatCode="_-* #,##0.00\ &quot;€&quot;_-;\-* #,##0.00\ &quot;€&quot;_-;_-* &quot;-&quot;??\ &quot;€&quot;_-;_-@_-"/>
      <fill>
        <patternFill patternType="solid">
          <fgColor indexed="64"/>
          <bgColor theme="0" tint="-4.9989318521683403E-2"/>
        </patternFill>
      </fill>
      <alignment horizontal="general" vertical="bottom" textRotation="0" wrapText="1" indent="0" justifyLastLine="0" shrinkToFit="0" readingOrder="0"/>
      <protection locked="1" hidden="0"/>
    </dxf>
    <dxf>
      <numFmt numFmtId="0" formatCode="General"/>
      <fill>
        <patternFill patternType="solid">
          <fgColor indexed="64"/>
          <bgColor theme="0" tint="-4.9989318521683403E-2"/>
        </patternFill>
      </fill>
      <alignment horizontal="general" vertical="bottom" textRotation="0" wrapText="1" indent="0" justifyLastLine="0" shrinkToFit="0" readingOrder="0"/>
      <protection locked="1" hidden="0"/>
    </dxf>
    <dxf>
      <fill>
        <patternFill patternType="solid">
          <fgColor indexed="64"/>
          <bgColor theme="0" tint="-4.9989318521683403E-2"/>
        </patternFill>
      </fill>
      <alignment horizontal="general" vertical="bottom" textRotation="0" wrapText="1" indent="0" justifyLastLine="0" shrinkToFit="0" readingOrder="0"/>
      <protection locked="1" hidden="0"/>
    </dxf>
    <dxf>
      <fill>
        <patternFill patternType="solid">
          <fgColor indexed="64"/>
          <bgColor theme="0" tint="-4.9989318521683403E-2"/>
        </patternFill>
      </fill>
      <alignment horizontal="general" vertical="bottom" textRotation="0" wrapText="1" indent="0" justifyLastLine="0" shrinkToFit="0" readingOrder="0"/>
      <protection locked="1" hidden="0"/>
    </dxf>
    <dxf>
      <fill>
        <patternFill patternType="solid">
          <fgColor indexed="64"/>
          <bgColor theme="0" tint="-4.9989318521683403E-2"/>
        </patternFill>
      </fill>
      <protection locked="1" hidden="0"/>
    </dxf>
    <dxf>
      <numFmt numFmtId="34" formatCode="_-* #,##0.00\ &quot;€&quot;_-;\-* #,##0.00\ &quot;€&quot;_-;_-* &quot;-&quot;??\ &quot;€&quot;_-;_-@_-"/>
      <fill>
        <patternFill patternType="solid">
          <fgColor indexed="64"/>
          <bgColor theme="0" tint="-4.9989318521683403E-2"/>
        </patternFill>
      </fill>
      <alignment horizontal="general" vertical="bottom" textRotation="0" wrapText="1" indent="0" justifyLastLine="0" shrinkToFit="0" readingOrder="0"/>
      <protection locked="1" hidden="0"/>
    </dxf>
    <dxf>
      <fill>
        <patternFill patternType="solid">
          <fgColor indexed="64"/>
          <bgColor theme="0" tint="-4.9989318521683403E-2"/>
        </patternFill>
      </fill>
      <alignment horizontal="general" vertical="center" textRotation="0" wrapText="1" indent="0" justifyLastLine="0" shrinkToFit="0" readingOrder="0"/>
    </dxf>
    <dxf>
      <fill>
        <patternFill patternType="solid">
          <fgColor indexed="64"/>
          <bgColor theme="0" tint="-4.9989318521683403E-2"/>
        </patternFill>
      </fill>
      <alignment horizontal="general" vertical="center" textRotation="0" wrapText="1" indent="0" justifyLastLine="0" shrinkToFit="0" readingOrder="0"/>
      <protection locked="1" hidden="0"/>
    </dxf>
    <dxf>
      <numFmt numFmtId="0" formatCode="General"/>
      <fill>
        <patternFill patternType="solid">
          <fgColor indexed="64"/>
          <bgColor theme="0" tint="-4.9989318521683403E-2"/>
        </patternFill>
      </fill>
    </dxf>
    <dxf>
      <fill>
        <patternFill patternType="solid">
          <fgColor indexed="64"/>
          <bgColor theme="0" tint="-4.9989318521683403E-2"/>
        </patternFill>
      </fill>
      <protection locked="1" hidden="0"/>
    </dxf>
    <dxf>
      <numFmt numFmtId="0" formatCode="General"/>
      <fill>
        <patternFill patternType="solid">
          <fgColor indexed="64"/>
          <bgColor theme="0" tint="-4.9989318521683403E-2"/>
        </patternFill>
      </fill>
      <protection locked="1" hidden="0"/>
    </dxf>
    <dxf>
      <numFmt numFmtId="0" formatCode="General"/>
      <fill>
        <patternFill patternType="solid">
          <fgColor indexed="64"/>
          <bgColor theme="0" tint="-4.9989318521683403E-2"/>
        </patternFill>
      </fill>
      <protection locked="1" hidden="0"/>
    </dxf>
    <dxf>
      <numFmt numFmtId="0" formatCode="General"/>
      <fill>
        <patternFill patternType="solid">
          <fgColor indexed="64"/>
          <bgColor theme="0" tint="-4.9989318521683403E-2"/>
        </patternFill>
      </fill>
      <protection locked="1" hidden="0"/>
    </dxf>
    <dxf>
      <numFmt numFmtId="0" formatCode="General"/>
      <fill>
        <patternFill patternType="solid">
          <fgColor indexed="64"/>
          <bgColor theme="0" tint="-4.9989318521683403E-2"/>
        </patternFill>
      </fill>
      <protection locked="1" hidden="0"/>
    </dxf>
    <dxf>
      <border outline="0">
        <top style="medium">
          <color rgb="FF000000"/>
        </top>
      </border>
    </dxf>
    <dxf>
      <fill>
        <patternFill patternType="solid">
          <fgColor rgb="FF000000"/>
          <bgColor rgb="FFF2F2F2"/>
        </patternFill>
      </fill>
      <protection locked="1" hidden="0"/>
    </dxf>
    <dxf>
      <border outline="0">
        <bottom style="medium">
          <color rgb="FF000000"/>
        </bottom>
      </border>
    </dxf>
    <dxf>
      <protection locked="1" hidden="0"/>
    </dxf>
    <dxf>
      <numFmt numFmtId="0" formatCode="Genera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5" formatCode="_-* #,##0.00_-;\-* #,##0.00_-;_-* &quot;-&quot;??_-;_-@_-"/>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right style="thin">
          <color indexed="64"/>
        </right>
        <top style="medium">
          <color indexed="64"/>
        </top>
        <bottom style="thin">
          <color auto="1"/>
        </bottom>
      </border>
    </dxf>
    <dxf>
      <border outline="0">
        <bottom style="medium">
          <color indexed="64"/>
        </bottom>
      </border>
    </dxf>
    <dxf>
      <font>
        <strike val="0"/>
        <outline val="0"/>
        <shadow val="0"/>
        <u val="none"/>
        <vertAlign val="baseline"/>
        <sz val="11"/>
        <color auto="1"/>
        <name val="Calibri"/>
        <family val="2"/>
        <scheme val="minor"/>
      </font>
      <fill>
        <patternFill patternType="solid">
          <fgColor indexed="64"/>
          <bgColor theme="4" tint="0.79998168889431442"/>
        </patternFill>
      </fill>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style="thin">
          <color indexed="64"/>
        </bottom>
      </border>
    </dxf>
    <dxf>
      <numFmt numFmtId="34" formatCode="_-* #,##0.00\ &quot;€&quot;_-;\-* #,##0.00\ &quot;€&quot;_-;_-* &quot;-&quot;??\ &quot;€&quot;_-;_-@_-"/>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style="thin">
          <color indexed="64"/>
        </bottom>
      </border>
    </dxf>
    <dxf>
      <numFmt numFmtId="34" formatCode="_-* #,##0.00\ &quot;€&quot;_-;\-* #,##0.00\ &quot;€&quot;_-;_-* &quot;-&quot;??\ &quot;€&quot;_-;_-@_-"/>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style="thin">
          <color indexed="64"/>
        </bottom>
      </border>
    </dxf>
    <dxf>
      <numFmt numFmtId="34" formatCode="_-* #,##0.00\ &quot;€&quot;_-;\-* #,##0.00\ &quot;€&quot;_-;_-* &quot;-&quot;??\ &quot;€&quot;_-;_-@_-"/>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style="thin">
          <color indexed="64"/>
        </bottom>
      </border>
    </dxf>
    <dxf>
      <numFmt numFmtId="34" formatCode="_-* #,##0.00\ &quot;€&quot;_-;\-* #,##0.00\ &quot;€&quot;_-;_-* &quot;-&quot;??\ &quot;€&quot;_-;_-@_-"/>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style="thin">
          <color indexed="64"/>
        </bottom>
      </border>
    </dxf>
    <dxf>
      <numFmt numFmtId="34" formatCode="_-* #,##0.00\ &quot;€&quot;_-;\-* #,##0.00\ &quot;€&quot;_-;_-* &quot;-&quot;??\ &quot;€&quot;_-;_-@_-"/>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border>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border>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border>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border>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numFmt numFmtId="34" formatCode="_-* #,##0.00\ &quot;€&quot;_-;\-* #,##0.00\ &quot;€&quot;_-;_-* &quot;-&quot;??\ &quot;€&quot;_-;_-@_-"/>
      <border diagonalUp="0" diagonalDown="0" outline="0">
        <left style="thin">
          <color indexed="64"/>
        </left>
        <right style="thin">
          <color indexed="64"/>
        </right>
        <top style="thin">
          <color indexed="64"/>
        </top>
        <bottom/>
      </border>
    </dxf>
    <dxf>
      <numFmt numFmtId="34" formatCode="_-* #,##0.00\ &quot;€&quot;_-;\-* #,##0.00\ &quot;€&quot;_-;_-* &quot;-&quot;??\ &quot;€&quot;_-;_-@_-"/>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1"/>
        <color theme="1"/>
        <name val="Calibri"/>
        <family val="2"/>
        <scheme val="minor"/>
      </font>
      <numFmt numFmtId="34" formatCode="_-* #,##0.00\ &quot;€&quot;_-;\-* #,##0.00\ &quot;€&quot;_-;_-* &quot;-&quot;??\ &quot;€&quot;_-;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Arial"/>
        <family val="2"/>
        <scheme val="none"/>
      </font>
      <alignment horizontal="left" vertical="center" textRotation="0" wrapText="1" indent="0" justifyLastLine="0" shrinkToFit="0" readingOrder="0"/>
      <border diagonalUp="0" diagonalDown="0" outline="0">
        <left style="thin">
          <color indexed="64"/>
        </left>
        <right/>
        <top style="thin">
          <color indexed="64"/>
        </top>
        <bottom/>
      </border>
    </dxf>
    <dxf>
      <font>
        <b val="0"/>
        <i val="0"/>
        <strike val="0"/>
        <condense val="0"/>
        <extend val="0"/>
        <outline val="0"/>
        <shadow val="0"/>
        <u val="none"/>
        <vertAlign val="baseline"/>
        <sz val="11"/>
        <color rgb="FF000000"/>
        <name val="Arial"/>
        <family val="2"/>
        <scheme val="none"/>
      </font>
      <fill>
        <patternFill patternType="solid">
          <fgColor indexed="64"/>
          <bgColor rgb="FFF8CBAD"/>
        </patternFill>
      </fill>
      <alignment horizontal="left" vertical="center" textRotation="0" wrapText="1" indent="0" justifyLastLine="0" shrinkToFit="0" readingOrder="0"/>
      <border diagonalUp="0" diagonalDown="0" outline="0">
        <left style="thin">
          <color auto="1"/>
        </left>
        <right/>
        <top style="thin">
          <color auto="1"/>
        </top>
        <bottom style="thin">
          <color auto="1"/>
        </bottom>
      </border>
    </dxf>
    <dxf>
      <font>
        <b val="0"/>
        <i val="0"/>
        <strike val="0"/>
        <condense val="0"/>
        <extend val="0"/>
        <outline val="0"/>
        <shadow val="0"/>
        <u val="none"/>
        <vertAlign val="baseline"/>
        <sz val="11"/>
        <color rgb="FF000000"/>
        <name val="Arial"/>
        <family val="2"/>
        <scheme val="none"/>
      </font>
      <alignment horizontal="left" vertical="center"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rgb="FF000000"/>
        <name val="Arial"/>
        <family val="2"/>
        <scheme val="none"/>
      </font>
      <fill>
        <patternFill patternType="solid">
          <fgColor indexed="64"/>
          <bgColor rgb="FFF8CBAD"/>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rgb="FF000000"/>
        <name val="Arial"/>
        <family val="2"/>
        <scheme val="none"/>
      </font>
      <fill>
        <patternFill patternType="solid">
          <fgColor indexed="64"/>
          <bgColor rgb="FFF8CBAD"/>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rgb="FF000000"/>
        <name val="Arial"/>
        <family val="2"/>
        <scheme val="none"/>
      </font>
      <alignment horizontal="general" vertical="center" textRotation="0" wrapText="1" indent="0" justifyLastLine="0" shrinkToFit="0" readingOrder="0"/>
      <border diagonalUp="0" diagonalDown="0" outline="0">
        <left/>
        <right style="thin">
          <color indexed="64"/>
        </right>
        <top style="thin">
          <color indexed="64"/>
        </top>
        <bottom/>
      </border>
    </dxf>
    <dxf>
      <font>
        <b/>
        <i val="0"/>
        <strike val="0"/>
        <condense val="0"/>
        <extend val="0"/>
        <outline val="0"/>
        <shadow val="0"/>
        <u val="none"/>
        <vertAlign val="baseline"/>
        <sz val="11"/>
        <color rgb="FF000000"/>
        <name val="Arial"/>
        <family val="2"/>
        <scheme val="none"/>
      </font>
      <fill>
        <patternFill patternType="solid">
          <fgColor indexed="64"/>
          <bgColor rgb="FFF8CBAD"/>
        </patternFill>
      </fill>
      <alignment horizontal="general" vertical="center" textRotation="0" wrapText="1" indent="0" justifyLastLine="0" shrinkToFit="0" readingOrder="0"/>
      <border diagonalUp="0" diagonalDown="0">
        <left/>
        <right style="thin">
          <color indexed="64"/>
        </right>
        <top style="thin">
          <color indexed="64"/>
        </top>
        <bottom style="thin">
          <color indexed="64"/>
        </bottom>
        <vertical/>
        <horizontal/>
      </border>
    </dxf>
    <dxf>
      <border outline="0">
        <left style="medium">
          <color indexed="64"/>
        </left>
      </border>
    </dxf>
    <dxf>
      <border outline="0">
        <bottom style="thin">
          <color indexed="64"/>
        </bottom>
      </border>
    </dxf>
    <dxf>
      <font>
        <b/>
        <i val="0"/>
        <strike val="0"/>
        <condense val="0"/>
        <extend val="0"/>
        <outline val="0"/>
        <shadow val="0"/>
        <u val="none"/>
        <vertAlign val="baseline"/>
        <sz val="11"/>
        <color rgb="FF000000"/>
        <name val="Arial"/>
        <family val="2"/>
        <scheme val="none"/>
      </font>
      <fill>
        <patternFill patternType="solid">
          <fgColor indexed="64"/>
          <bgColor rgb="FFAEAAAA"/>
        </patternFill>
      </fill>
      <alignment horizontal="left" vertical="center" textRotation="0" wrapText="1" indent="0" justifyLastLine="0" shrinkToFit="0" readingOrder="0"/>
      <border diagonalUp="0" diagonalDown="0" outline="0">
        <left style="thin">
          <color indexed="64"/>
        </left>
        <right style="thin">
          <color indexed="64"/>
        </right>
        <top/>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auto="1"/>
        </left>
        <right/>
        <top style="thin">
          <color auto="1"/>
        </top>
        <bottom style="thin">
          <color auto="1"/>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right style="thin">
          <color indexed="64"/>
        </right>
        <top style="thin">
          <color indexed="64"/>
        </top>
        <bottom style="thin">
          <color indexed="64"/>
        </bottom>
      </border>
    </dxf>
    <dxf>
      <font>
        <b/>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border outline="0">
        <left style="thin">
          <color indexed="64"/>
        </left>
        <right style="thin">
          <color indexed="64"/>
        </right>
        <bottom style="thin">
          <color auto="1"/>
        </bottom>
      </border>
    </dxf>
    <dxf>
      <fill>
        <patternFill patternType="none">
          <fgColor indexed="64"/>
          <bgColor auto="1"/>
        </patternFill>
      </fill>
    </dxf>
    <dxf>
      <font>
        <b/>
        <i val="0"/>
        <strike val="0"/>
        <condense val="0"/>
        <extend val="0"/>
        <outline val="0"/>
        <shadow val="0"/>
        <u val="none"/>
        <vertAlign val="baseline"/>
        <sz val="11"/>
        <color theme="0"/>
        <name val="Calibri"/>
        <family val="2"/>
        <scheme val="minor"/>
      </font>
      <fill>
        <patternFill patternType="solid">
          <fgColor theme="8"/>
          <bgColor theme="8"/>
        </patternFill>
      </fill>
    </dxf>
    <dxf>
      <font>
        <b val="0"/>
      </font>
      <fill>
        <patternFill patternType="none">
          <fgColor indexed="64"/>
          <bgColor auto="1"/>
        </patternFill>
      </fill>
      <border diagonalUp="0" diagonalDown="0" outline="0">
        <left/>
        <right style="thin">
          <color indexed="64"/>
        </right>
        <top style="thin">
          <color indexed="64"/>
        </top>
        <bottom style="thin">
          <color indexed="64"/>
        </bottom>
      </border>
    </dxf>
    <dxf>
      <font>
        <b val="0"/>
      </font>
      <fill>
        <patternFill patternType="none">
          <fgColor indexed="64"/>
          <bgColor auto="1"/>
        </patternFill>
      </fill>
      <border diagonalUp="0" diagonalDown="0" outline="0">
        <left/>
        <right/>
        <top style="thin">
          <color indexed="64"/>
        </top>
        <bottom style="thin">
          <color indexed="64"/>
        </bottom>
      </border>
    </dxf>
    <dxf>
      <font>
        <b val="0"/>
      </font>
      <fill>
        <patternFill patternType="none">
          <fgColor indexed="64"/>
          <bgColor auto="1"/>
        </patternFill>
      </fill>
      <border diagonalUp="0" diagonalDown="0" outline="0">
        <left/>
        <right/>
        <top style="thin">
          <color indexed="64"/>
        </top>
        <bottom style="thin">
          <color indexed="64"/>
        </bottom>
      </border>
    </dxf>
    <dxf>
      <font>
        <b val="0"/>
      </font>
      <fill>
        <patternFill patternType="none">
          <fgColor indexed="64"/>
          <bgColor auto="1"/>
        </patternFill>
      </fill>
      <border diagonalUp="0" diagonalDown="0" outline="0">
        <left/>
        <right/>
        <top style="thin">
          <color indexed="64"/>
        </top>
        <bottom style="thin">
          <color indexed="64"/>
        </bottom>
      </border>
    </dxf>
    <dxf>
      <font>
        <b val="0"/>
      </font>
      <fill>
        <patternFill patternType="none">
          <fgColor indexed="64"/>
          <bgColor auto="1"/>
        </patternFill>
      </fill>
      <border diagonalUp="0" diagonalDown="0" outline="0">
        <left/>
        <right/>
        <top style="thin">
          <color indexed="64"/>
        </top>
        <bottom style="thin">
          <color indexed="64"/>
        </bottom>
      </border>
    </dxf>
    <dxf>
      <font>
        <b val="0"/>
      </font>
      <fill>
        <patternFill patternType="none">
          <fgColor indexed="64"/>
          <bgColor auto="1"/>
        </patternFill>
      </fill>
      <border diagonalUp="0" diagonalDown="0" outline="0">
        <left/>
        <right/>
        <top style="thin">
          <color indexed="64"/>
        </top>
        <bottom style="thin">
          <color indexed="64"/>
        </bottom>
      </border>
    </dxf>
    <dxf>
      <font>
        <b val="0"/>
      </font>
      <fill>
        <patternFill patternType="none">
          <fgColor indexed="64"/>
          <bgColor auto="1"/>
        </patternFill>
      </fill>
      <border diagonalUp="0" diagonalDown="0" outline="0">
        <left/>
        <right/>
        <top style="thin">
          <color indexed="64"/>
        </top>
        <bottom style="thin">
          <color indexed="64"/>
        </bottom>
      </border>
    </dxf>
    <dxf>
      <font>
        <b val="0"/>
      </font>
      <fill>
        <patternFill patternType="none">
          <fgColor indexed="64"/>
          <bgColor auto="1"/>
        </patternFill>
      </fill>
      <border diagonalUp="0" diagonalDown="0" outline="0">
        <left/>
        <right/>
        <top style="thin">
          <color indexed="64"/>
        </top>
        <bottom style="thin">
          <color indexed="64"/>
        </bottom>
      </border>
    </dxf>
    <dxf>
      <font>
        <b val="0"/>
      </font>
      <fill>
        <patternFill patternType="none">
          <fgColor indexed="64"/>
          <bgColor auto="1"/>
        </patternFill>
      </fill>
      <border diagonalUp="0" diagonalDown="0" outline="0">
        <left/>
        <right/>
        <top style="thin">
          <color indexed="64"/>
        </top>
        <bottom style="thin">
          <color indexed="64"/>
        </bottom>
      </border>
    </dxf>
    <dxf>
      <font>
        <b val="0"/>
      </font>
      <fill>
        <patternFill patternType="none">
          <fgColor indexed="64"/>
          <bgColor auto="1"/>
        </patternFill>
      </fill>
      <border diagonalUp="0" diagonalDown="0" outline="0">
        <left/>
        <right/>
        <top style="thin">
          <color indexed="64"/>
        </top>
        <bottom style="thin">
          <color indexed="64"/>
        </bottom>
      </border>
    </dxf>
    <dxf>
      <font>
        <b/>
      </font>
      <fill>
        <patternFill patternType="none">
          <fgColor indexed="64"/>
          <bgColor auto="1"/>
        </patternFill>
      </fill>
      <border diagonalUp="0" diagonalDown="0" outline="0">
        <left style="thin">
          <color indexed="64"/>
        </left>
        <right/>
        <top style="thin">
          <color indexed="64"/>
        </top>
        <bottom style="thin">
          <color indexed="64"/>
        </bottom>
      </border>
    </dxf>
    <dxf>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top style="thin">
          <color indexed="64"/>
        </top>
        <bottom style="thin">
          <color indexed="64"/>
        </bottom>
      </border>
    </dxf>
    <dxf>
      <border outline="0">
        <right style="thin">
          <color indexed="64"/>
        </right>
        <bottom style="thin">
          <color auto="1"/>
        </bottom>
      </border>
    </dxf>
    <dxf>
      <fill>
        <patternFill patternType="none">
          <fgColor indexed="64"/>
          <bgColor auto="1"/>
        </patternFill>
      </fill>
    </dxf>
  </dxfs>
  <tableStyles count="0" defaultTableStyle="TableStyleMedium2" defaultPivotStyle="PivotStyleLight16"/>
  <colors>
    <mruColors>
      <color rgb="FFFF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66958C2D-86CE-4ECF-A49E-7A3B012BF685}"/>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E7B8F65D-4AC2-0B85-A4BB-31BD4922E8B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5023811E-7EE0-3E05-4039-A0343045B2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336CEEE0-E21C-4CC9-8043-F8886E0B9F72}"/>
            </a:ext>
          </a:extLst>
        </xdr:cNvPr>
        <xdr:cNvSpPr/>
      </xdr:nvSpPr>
      <xdr:spPr>
        <a:xfrm>
          <a:off x="2466975" y="19050"/>
          <a:ext cx="74866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13BC5B1F-8EFE-441B-99E2-7CAE33AA01BF}"/>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5FE3110D-FA8F-F0E2-03AD-883B9B0ED64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FEEBB246-3589-6D3D-9825-C6363D939125}"/>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8E418CB6-2BDF-484C-AE7C-2B4E835B7B35}"/>
            </a:ext>
          </a:extLst>
        </xdr:cNvPr>
        <xdr:cNvSpPr/>
      </xdr:nvSpPr>
      <xdr:spPr>
        <a:xfrm>
          <a:off x="2466975" y="19050"/>
          <a:ext cx="74866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5B30FDF7-E405-46AB-97F3-8463DAA42F49}"/>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7BBF87D5-57F9-E6A0-25B3-641E3492A20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C338C924-B7E6-28B4-30EA-EC247FD859AC}"/>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C03F6D2C-B44B-47F5-8F69-3295A7B55ABE}"/>
            </a:ext>
          </a:extLst>
        </xdr:cNvPr>
        <xdr:cNvSpPr/>
      </xdr:nvSpPr>
      <xdr:spPr>
        <a:xfrm>
          <a:off x="2466975" y="19050"/>
          <a:ext cx="74866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069B7A62-96BA-4F30-B7B4-8EE4720E5DC0}"/>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2A3CD9D6-6575-5753-1593-5DB678BC8FC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1BB9305F-76B4-4D1F-2168-7E095CF48562}"/>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A1B6DD23-50F1-4540-BB6C-564ABBD07BC9}"/>
            </a:ext>
          </a:extLst>
        </xdr:cNvPr>
        <xdr:cNvSpPr/>
      </xdr:nvSpPr>
      <xdr:spPr>
        <a:xfrm>
          <a:off x="2466975" y="19050"/>
          <a:ext cx="81724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F1A99337-4934-4609-ABDF-9488C63987C2}"/>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CB7D4486-7084-E8B3-3356-64622C2E4D2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D5319420-5850-59A8-A6DF-9946637C74B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CAE24740-493B-4C5F-931B-1EE3AE3E1540}"/>
            </a:ext>
          </a:extLst>
        </xdr:cNvPr>
        <xdr:cNvSpPr/>
      </xdr:nvSpPr>
      <xdr:spPr>
        <a:xfrm>
          <a:off x="2466975" y="19050"/>
          <a:ext cx="81724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CEAE4EBB-4D6C-42EE-BD12-BA32F039E163}"/>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60AA6576-18AF-B714-2804-1A39F6AB966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2A0502B1-2BF9-C1AA-A485-6AE84C36A887}"/>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94EABE6A-DD9D-4BA0-9688-EB1CC386E8C9}"/>
            </a:ext>
          </a:extLst>
        </xdr:cNvPr>
        <xdr:cNvSpPr/>
      </xdr:nvSpPr>
      <xdr:spPr>
        <a:xfrm>
          <a:off x="2466975" y="19050"/>
          <a:ext cx="81724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2B04C127-1C43-4821-B199-6E2E43C5AF83}"/>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69ECDFAF-D157-C04D-4597-42903F692D3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786B6188-B750-9CD2-1654-5D220FC7691C}"/>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8D57EB0A-1AC5-4791-81BE-76A7CC0389A6}"/>
            </a:ext>
          </a:extLst>
        </xdr:cNvPr>
        <xdr:cNvSpPr/>
      </xdr:nvSpPr>
      <xdr:spPr>
        <a:xfrm>
          <a:off x="2466975" y="19050"/>
          <a:ext cx="81724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89DFB934-8F4A-4F67-8FC1-B1F8163CB0A0}"/>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52C28E58-B126-8F60-B81D-6213B550957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86DCEE35-DA5F-0885-BA38-BCC956811B72}"/>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8E2DF8B5-87F3-4585-BE86-F45D7037FD2B}"/>
            </a:ext>
          </a:extLst>
        </xdr:cNvPr>
        <xdr:cNvSpPr/>
      </xdr:nvSpPr>
      <xdr:spPr>
        <a:xfrm>
          <a:off x="2466975" y="19050"/>
          <a:ext cx="81724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587455F7-57A5-4148-9E9D-7B6D622B820E}"/>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347DD57D-C31F-A5DF-A575-6D6F8382FD9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BD0D26D2-762B-420C-71E2-0D60AD417CD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BC95EFB9-9CB4-41DC-BD95-8FE5F8AE7F80}"/>
            </a:ext>
          </a:extLst>
        </xdr:cNvPr>
        <xdr:cNvSpPr/>
      </xdr:nvSpPr>
      <xdr:spPr>
        <a:xfrm>
          <a:off x="2466975" y="19050"/>
          <a:ext cx="81724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19050</xdr:colOff>
      <xdr:row>0</xdr:row>
      <xdr:rowOff>9525</xdr:rowOff>
    </xdr:from>
    <xdr:to>
      <xdr:col>4</xdr:col>
      <xdr:colOff>76200</xdr:colOff>
      <xdr:row>0</xdr:row>
      <xdr:rowOff>668716</xdr:rowOff>
    </xdr:to>
    <xdr:grpSp>
      <xdr:nvGrpSpPr>
        <xdr:cNvPr id="2" name="Grupo 1">
          <a:extLst>
            <a:ext uri="{FF2B5EF4-FFF2-40B4-BE49-F238E27FC236}">
              <a16:creationId xmlns:a16="http://schemas.microsoft.com/office/drawing/2014/main" id="{3B8BB442-872B-4409-BE67-0F89B335DD99}"/>
            </a:ext>
          </a:extLst>
        </xdr:cNvPr>
        <xdr:cNvGrpSpPr/>
      </xdr:nvGrpSpPr>
      <xdr:grpSpPr>
        <a:xfrm>
          <a:off x="19050" y="9525"/>
          <a:ext cx="2552326" cy="659191"/>
          <a:chOff x="483146" y="44500"/>
          <a:chExt cx="3481580" cy="725866"/>
        </a:xfrm>
      </xdr:grpSpPr>
      <xdr:pic>
        <xdr:nvPicPr>
          <xdr:cNvPr id="3" name="Imagen 2">
            <a:extLst>
              <a:ext uri="{FF2B5EF4-FFF2-40B4-BE49-F238E27FC236}">
                <a16:creationId xmlns:a16="http://schemas.microsoft.com/office/drawing/2014/main" id="{935A28B8-B897-E519-1BE7-A403F587C11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123307" y="44500"/>
            <a:ext cx="841419" cy="722511"/>
          </a:xfrm>
          <a:prstGeom prst="rect">
            <a:avLst/>
          </a:prstGeom>
        </xdr:spPr>
      </xdr:pic>
      <xdr:pic>
        <xdr:nvPicPr>
          <xdr:cNvPr id="4" name="Gráfico 3">
            <a:extLst>
              <a:ext uri="{FF2B5EF4-FFF2-40B4-BE49-F238E27FC236}">
                <a16:creationId xmlns:a16="http://schemas.microsoft.com/office/drawing/2014/main" id="{1E87904D-455C-A845-F7FA-05011BE3089C}"/>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83146" y="48369"/>
            <a:ext cx="2659806" cy="721997"/>
          </a:xfrm>
          <a:prstGeom prst="rect">
            <a:avLst/>
          </a:prstGeom>
        </xdr:spPr>
      </xdr:pic>
    </xdr:grpSp>
    <xdr:clientData/>
  </xdr:twoCellAnchor>
  <xdr:twoCellAnchor>
    <xdr:from>
      <xdr:col>4</xdr:col>
      <xdr:colOff>76200</xdr:colOff>
      <xdr:row>0</xdr:row>
      <xdr:rowOff>19050</xdr:rowOff>
    </xdr:from>
    <xdr:to>
      <xdr:col>8</xdr:col>
      <xdr:colOff>752475</xdr:colOff>
      <xdr:row>0</xdr:row>
      <xdr:rowOff>657225</xdr:rowOff>
    </xdr:to>
    <xdr:sp macro="" textlink="">
      <xdr:nvSpPr>
        <xdr:cNvPr id="5" name="Rectángulo 4">
          <a:extLst>
            <a:ext uri="{FF2B5EF4-FFF2-40B4-BE49-F238E27FC236}">
              <a16:creationId xmlns:a16="http://schemas.microsoft.com/office/drawing/2014/main" id="{F9287A95-2428-47C4-8A4F-12E073D88D08}"/>
            </a:ext>
          </a:extLst>
        </xdr:cNvPr>
        <xdr:cNvSpPr/>
      </xdr:nvSpPr>
      <xdr:spPr>
        <a:xfrm>
          <a:off x="2466975" y="19050"/>
          <a:ext cx="8172450" cy="63817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s-ES" sz="1400" b="1">
              <a:solidFill>
                <a:sysClr val="windowText" lastClr="000000"/>
              </a:solidFill>
            </a:rPr>
            <a:t>Fichero de soporte para la confección de los</a:t>
          </a:r>
          <a:r>
            <a:rPr lang="es-ES" sz="1400" b="1" baseline="0">
              <a:solidFill>
                <a:sysClr val="windowText" lastClr="000000"/>
              </a:solidFill>
            </a:rPr>
            <a:t> datos asociados al plan EDIL para la convocatoria MHAC XX/2024 de 7 de octubre de 2024</a:t>
          </a:r>
          <a:endParaRPr lang="es-ES" sz="1400" b="1">
            <a:solidFill>
              <a:sysClr val="windowText" lastClr="000000"/>
            </a:solidFill>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BA3D9112-34A5-40D7-B4CD-99A33DD7990E}" name="TablaRPrespuestoTA" displayName="TablaRPrespuestoTA" ref="D1:O5" totalsRowShown="0" dataDxfId="7361" tableBorderDxfId="7360">
  <autoFilter ref="D1:O5" xr:uid="{BA3D9112-34A5-40D7-B4CD-99A33DD7990E}"/>
  <tableColumns count="12">
    <tableColumn id="1" xr3:uid="{78B76FC9-1BFC-4D45-BA61-4CF7141DEA8F}" name="Tipo de acción" dataDxfId="7359"/>
    <tableColumn id="2" xr3:uid="{679161B7-34C7-41E6-B062-A00683132027}" name="Presupuesto" dataDxfId="7358" dataCellStyle="Moneda">
      <calculatedColumnFormula>SUM($E$11:$E$17)</calculatedColumnFormula>
    </tableColumn>
    <tableColumn id="3" xr3:uid="{FDDAB0F0-F01A-449A-B79C-5366CA42A410}" name="Proyecto1" dataDxfId="7357" dataCellStyle="Moneda">
      <calculatedColumnFormula>SUMIFS(TablaDatosCompletos[PresupuestoAI],TablaDatosCompletos[CodigoProyecto],TablaRPrespuestoTA[[#Headers],[Proyecto1]],TablaDatosCompletos[TipodeAccion],TablaRPrespuestoTA[[#This Row],[Tipo de acción]])</calculatedColumnFormula>
    </tableColumn>
    <tableColumn id="4" xr3:uid="{AA5EF37B-10D6-4EE3-9411-7A775187F9D5}" name="Proyecto2" dataDxfId="7356" dataCellStyle="Moneda">
      <calculatedColumnFormula>SUMIFS(TablaDatosCompletos[PresupuestoAI],TablaDatosCompletos[CodigoProyecto],TablaRPrespuestoTA[[#Headers],[Proyecto2]],TablaDatosCompletos[TipodeAccion],TablaRPrespuestoTA[[#This Row],[Tipo de acción]])</calculatedColumnFormula>
    </tableColumn>
    <tableColumn id="5" xr3:uid="{0C88AAB8-D9C0-4148-9A60-A5ED3514F474}" name="Proyecto3" dataDxfId="7355" dataCellStyle="Moneda">
      <calculatedColumnFormula>SUMIFS(TablaDatosCompletos[PresupuestoAI],TablaDatosCompletos[CodigoProyecto],TablaRPrespuestoTA[[#Headers],[Proyecto3]],TablaDatosCompletos[TipodeAccion],TablaRPrespuestoTA[[#This Row],[Tipo de acción]])</calculatedColumnFormula>
    </tableColumn>
    <tableColumn id="6" xr3:uid="{3FF35BB7-3DC2-4969-A43D-A565E6B8DF9D}" name="Proyecto4" dataDxfId="7354" dataCellStyle="Moneda">
      <calculatedColumnFormula>SUMIFS(TablaDatosCompletos[PresupuestoAI],TablaDatosCompletos[CodigoProyecto],TablaRPrespuestoTA[[#Headers],[Proyecto4]],TablaDatosCompletos[TipodeAccion],TablaRPrespuestoTA[[#This Row],[Tipo de acción]])</calculatedColumnFormula>
    </tableColumn>
    <tableColumn id="7" xr3:uid="{6A900757-4742-4029-8899-5E2885DA8CCD}" name="Proyecto5" dataDxfId="7353" dataCellStyle="Moneda">
      <calculatedColumnFormula>SUMIFS(TablaDatosCompletos[PresupuestoAI],TablaDatosCompletos[CodigoProyecto],TablaRPrespuestoTA[[#Headers],[Proyecto5]],TablaDatosCompletos[TipodeAccion],TablaRPrespuestoTA[[#This Row],[Tipo de acción]])</calculatedColumnFormula>
    </tableColumn>
    <tableColumn id="8" xr3:uid="{AA37E51A-4042-45AD-8763-61893DD4C869}" name="Proyecto6" dataDxfId="7352" dataCellStyle="Moneda">
      <calculatedColumnFormula>SUMIFS(TablaDatosCompletos[PresupuestoAI],TablaDatosCompletos[CodigoProyecto],TablaRPrespuestoTA[[#Headers],[Proyecto6]],TablaDatosCompletos[TipodeAccion],TablaRPrespuestoTA[[#This Row],[Tipo de acción]])</calculatedColumnFormula>
    </tableColumn>
    <tableColumn id="9" xr3:uid="{CB605694-0F28-46AB-9184-939E2C9A9819}" name="Proyecto7" dataDxfId="7351" dataCellStyle="Moneda">
      <calculatedColumnFormula>SUMIFS(TablaDatosCompletos[PresupuestoAI],TablaDatosCompletos[CodigoProyecto],TablaRPrespuestoTA[[#Headers],[Proyecto7]],TablaDatosCompletos[TipodeAccion],TablaRPrespuestoTA[[#This Row],[Tipo de acción]])</calculatedColumnFormula>
    </tableColumn>
    <tableColumn id="10" xr3:uid="{54C6EB5E-D67B-454F-8326-06C3661A952D}" name="Proyecto8" dataDxfId="7350" dataCellStyle="Moneda">
      <calculatedColumnFormula>SUMIFS(TablaDatosCompletos[PresupuestoAI],TablaDatosCompletos[CodigoProyecto],TablaRPrespuestoTA[[#Headers],[Proyecto8]],TablaDatosCompletos[TipodeAccion],TablaRPrespuestoTA[[#This Row],[Tipo de acción]])</calculatedColumnFormula>
    </tableColumn>
    <tableColumn id="11" xr3:uid="{DFC14862-5BC3-49DA-9272-6370DEFD8EFA}" name="Proyecto9" dataDxfId="7349" dataCellStyle="Moneda">
      <calculatedColumnFormula>SUMIFS(TablaDatosCompletos[PresupuestoAI],TablaDatosCompletos[CodigoProyecto],TablaRPrespuestoTA[[#Headers],[Proyecto9]],TablaDatosCompletos[TipodeAccion],TablaRPrespuestoTA[[#This Row],[Tipo de acción]])</calculatedColumnFormula>
    </tableColumn>
    <tableColumn id="12" xr3:uid="{D11D995C-F3F9-41FA-90C6-B85BC3A9C701}" name="Proyecto10" dataDxfId="7348" dataCellStyle="Moneda">
      <calculatedColumnFormula>SUMIFS(TablaDatosCompletos[PresupuestoAI],TablaDatosCompletos[CodigoProyecto],TablaRPrespuestoTA[[#Headers],[Proyecto10]],TablaDatosCompletos[TipodeAccion],TablaRPrespuestoTA[[#This Row],[Tipo de acción]])</calculatedColumnFormula>
    </tableColumn>
  </tableColumns>
  <tableStyleInfo name="TableStyleLight13"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FF9985D1-F53D-4EB9-8F43-0FC448DD87F9}" name="Tabla91" displayName="Tabla91" ref="B8:P19" totalsRowShown="0" headerRowDxfId="7347" dataDxfId="7346" tableBorderDxfId="7345">
  <autoFilter ref="B8:P19" xr:uid="{FF9985D1-F53D-4EB9-8F43-0FC448DD87F9}"/>
  <tableColumns count="15">
    <tableColumn id="1" xr3:uid="{5A406C89-E666-4EA6-BA8F-72939B092E2A}" name="TipodeAccion" dataDxfId="7344"/>
    <tableColumn id="3" xr3:uid="{D68D74BB-FE4F-4EA6-9386-C218600265E3}" name="CodigoSTdA" dataDxfId="7343"/>
    <tableColumn id="4" xr3:uid="{F606B82C-95DA-4B87-AAE8-4CE4835DC472}" name="SubtipodeAccion" dataDxfId="7342"/>
    <tableColumn id="5" xr3:uid="{64048D2A-32E8-415F-B2D8-09E2778C5EC2}" name="Presupuesto Subtipo" dataDxfId="7341" dataCellStyle="Moneda">
      <calculatedColumnFormula>SUMIFS(TablaDatosCompletos[PresupuestoAI],TablaDatosCompletos[Subtipo de acción],Tabla91[[#This Row],[SubtipodeAccion]])</calculatedColumnFormula>
    </tableColumn>
    <tableColumn id="6" xr3:uid="{804731CD-0FA5-4F09-B9AF-46E9D7C5F932}" name="Proyecto1" dataDxfId="7340" dataCellStyle="Moneda">
      <calculatedColumnFormula>SUMIFS(TablaDatosCompletos[PresupuestoAI],TablaDatosCompletos[CodigoProyecto],Tabla91[[#Headers],[Proyecto1]],TablaDatosCompletos[Subtipo de acción],Tabla91[[#This Row],[SubtipodeAccion]])</calculatedColumnFormula>
    </tableColumn>
    <tableColumn id="7" xr3:uid="{097BFDDF-B49A-4072-A136-DC2D78CAF3CD}" name="Proyecto2" dataDxfId="7339" dataCellStyle="Moneda">
      <calculatedColumnFormula>SUMIFS(TablaDatosCompletos[PresupuestoAI],TablaDatosCompletos[CodigoProyecto],Tabla91[[#Headers],[Proyecto2]],TablaDatosCompletos[Subtipo de acción],Tabla91[[#This Row],[SubtipodeAccion]])</calculatedColumnFormula>
    </tableColumn>
    <tableColumn id="8" xr3:uid="{D26C744D-E980-49AE-BDDA-EC2E91297D04}" name="Proyecto3" dataDxfId="7338" dataCellStyle="Moneda">
      <calculatedColumnFormula>SUMIFS(TablaDatosCompletos[PresupuestoAI],TablaDatosCompletos[CodigoProyecto],Tabla91[[#Headers],[Proyecto3]],TablaDatosCompletos[Subtipo de acción],Tabla91[[#This Row],[SubtipodeAccion]])</calculatedColumnFormula>
    </tableColumn>
    <tableColumn id="9" xr3:uid="{AC90CD0F-4946-4310-8A33-FE57950AE90A}" name="Proyecto4" dataDxfId="7337" dataCellStyle="Moneda">
      <calculatedColumnFormula>SUMIFS(TablaDatosCompletos[PresupuestoAI],TablaDatosCompletos[CodigoProyecto],Tabla91[[#Headers],[Proyecto4]],TablaDatosCompletos[Subtipo de acción],Tabla91[[#This Row],[SubtipodeAccion]])</calculatedColumnFormula>
    </tableColumn>
    <tableColumn id="10" xr3:uid="{FB9B856D-ACE3-4A0D-AE01-0ECBF691CEED}" name="Proyecto5" dataDxfId="7336" dataCellStyle="Moneda">
      <calculatedColumnFormula>SUMIFS(TablaDatosCompletos[PresupuestoAI],TablaDatosCompletos[CodigoProyecto],Tabla91[[#Headers],[Proyecto5]],TablaDatosCompletos[Subtipo de acción],Tabla91[[#This Row],[SubtipodeAccion]])</calculatedColumnFormula>
    </tableColumn>
    <tableColumn id="11" xr3:uid="{1F29307D-A366-4284-BDB3-247D2F33A165}" name="Proyecto6" dataDxfId="7335" dataCellStyle="Moneda">
      <calculatedColumnFormula>SUMIFS(TablaDatosCompletos[PresupuestoAI],TablaDatosCompletos[CodigoProyecto],Tabla91[[#Headers],[Proyecto6]],TablaDatosCompletos[Subtipo de acción],Tabla91[[#This Row],[SubtipodeAccion]])</calculatedColumnFormula>
    </tableColumn>
    <tableColumn id="12" xr3:uid="{D220F040-B8EA-4D76-B317-5FCDE4609DE2}" name="Proyecto7" dataDxfId="7334" dataCellStyle="Moneda">
      <calculatedColumnFormula>SUMIFS(TablaDatosCompletos[PresupuestoAI],TablaDatosCompletos[CodigoProyecto],Tabla91[[#Headers],[Proyecto7]],TablaDatosCompletos[Subtipo de acción],Tabla91[[#This Row],[SubtipodeAccion]])</calculatedColumnFormula>
    </tableColumn>
    <tableColumn id="13" xr3:uid="{2813534E-70BB-4392-B11D-7DC9D24355FB}" name="Proyecto8" dataDxfId="7333" dataCellStyle="Moneda">
      <calculatedColumnFormula>SUMIFS(TablaDatosCompletos[PresupuestoAI],TablaDatosCompletos[CodigoProyecto],Tabla91[[#Headers],[Proyecto8]],TablaDatosCompletos[Subtipo de acción],Tabla91[[#This Row],[SubtipodeAccion]])</calculatedColumnFormula>
    </tableColumn>
    <tableColumn id="14" xr3:uid="{F5214535-9099-4C7F-81C0-82B097F3F7EE}" name="Proyecto9" dataDxfId="7332" dataCellStyle="Moneda">
      <calculatedColumnFormula>SUMIFS(TablaDatosCompletos[PresupuestoAI],TablaDatosCompletos[CodigoProyecto],Tabla91[[#Headers],[Proyecto9]],TablaDatosCompletos[Subtipo de acción],Tabla91[[#This Row],[SubtipodeAccion]])</calculatedColumnFormula>
    </tableColumn>
    <tableColumn id="15" xr3:uid="{243DE2CC-6688-4993-A414-204FEF559A23}" name="Proyecto10" dataDxfId="7331" dataCellStyle="Moneda">
      <calculatedColumnFormula>SUMIFS(TablaDatosCompletos[PresupuestoAI],TablaDatosCompletos[CodigoProyecto],Tabla91[[#Headers],[Proyecto10]],TablaDatosCompletos[Subtipo de acción],Tabla91[[#This Row],[SubtipodeAccion]])</calculatedColumnFormula>
    </tableColumn>
    <tableColumn id="16" xr3:uid="{C35F90B8-CBC9-4752-AC05-70016BAC6131}" name="TotalParaComprobación" dataDxfId="7330" dataCellStyle="Moneda">
      <calculatedColumnFormula>SUM(Tabla91[[#This Row],[Proyecto1]:[Proyecto10]])</calculatedColumnFormula>
    </tableColumn>
  </tableColumns>
  <tableStyleInfo name="TableStyleLight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79B34790-A58C-42B7-8F49-8193060C3132}" name="TablaRPresupuestoAI" displayName="TablaRPresupuestoAI" ref="A3:O45" totalsRowCount="1" headerRowDxfId="7329" headerRowBorderDxfId="7328" tableBorderDxfId="7327">
  <autoFilter ref="A3:O44" xr:uid="{79B34790-A58C-42B7-8F49-8193060C3132}"/>
  <tableColumns count="15">
    <tableColumn id="1" xr3:uid="{6CDEFE03-F664-4313-B9CC-D66AD029137E}" name="TIPOS DE ACCIÓN" dataDxfId="7326" totalsRowDxfId="7325"/>
    <tableColumn id="2" xr3:uid="{DAADF0A9-0E35-4A22-B4B6-63390B10C045}" name="SUBTIPO DE ACCIÓN" dataDxfId="7324" totalsRowDxfId="7323"/>
    <tableColumn id="3" xr3:uid="{214D285B-8620-4202-9C8E-BF8B20E087F1}" name="CÓDIGO DEL AI" dataDxfId="7322" totalsRowDxfId="7321"/>
    <tableColumn id="4" xr3:uid="{B164E5A5-220F-4175-80CA-FCFF62CBC073}" name="ÁMBITOS DE INTERVENCIÓN" dataDxfId="7320" totalsRowDxfId="7319"/>
    <tableColumn id="5" xr3:uid="{43B2AF17-DC9F-4349-BD75-3866372B11FB}" name="TOTAL" totalsRowFunction="custom" dataDxfId="7318" totalsRowDxfId="7317" dataCellStyle="Moneda">
      <calculatedColumnFormula>SUM(TablaRPresupuestoAI[[#This Row],[Proyecto1]:[Proyecto10]])</calculatedColumnFormula>
      <totalsRowFormula>SUM(TablaRPresupuestoAI[TOTAL])</totalsRowFormula>
    </tableColumn>
    <tableColumn id="6" xr3:uid="{3FC2AC5A-A2D3-4341-9486-A9759284E94A}" name="Proyecto1" totalsRowFunction="sum" dataDxfId="7316" totalsRowDxfId="7315" dataCellStyle="Moneda">
      <calculatedColumnFormula>SUMIFS(TablaDatosCompletos[PresupuestoAI],TablaDatosCompletos[CodigoProyecto],TablaRPresupuestoAI[[#Headers],[Proyecto1]],TablaDatosCompletos[Código AI],TablaRPresupuestoAI[[#This Row],[CÓDIGO DEL AI]])</calculatedColumnFormula>
    </tableColumn>
    <tableColumn id="7" xr3:uid="{7C85D8DD-68E4-4355-8780-21F77C14245A}" name="Proyecto2" totalsRowFunction="sum" dataDxfId="7314" totalsRowDxfId="7313" dataCellStyle="Moneda">
      <calculatedColumnFormula>SUMIFS(TablaDatosCompletos[PresupuestoAI],TablaDatosCompletos[CodigoProyecto],TablaRPresupuestoAI[[#Headers],[Proyecto2]],TablaDatosCompletos[Código AI],TablaRPresupuestoAI[[#This Row],[CÓDIGO DEL AI]])</calculatedColumnFormula>
    </tableColumn>
    <tableColumn id="8" xr3:uid="{4AE6967B-6B4E-4719-AA34-C88E86777108}" name="Proyecto3" totalsRowFunction="sum" dataDxfId="7312" totalsRowDxfId="7311" dataCellStyle="Moneda">
      <calculatedColumnFormula>SUMIFS(TablaDatosCompletos[PresupuestoAI],TablaDatosCompletos[CodigoProyecto],TablaRPresupuestoAI[[#Headers],[Proyecto3]],TablaDatosCompletos[Código AI],TablaRPresupuestoAI[[#This Row],[CÓDIGO DEL AI]])</calculatedColumnFormula>
    </tableColumn>
    <tableColumn id="9" xr3:uid="{D4D7C6D7-FD78-41E6-B1CD-70E252D7FE30}" name="Proyecto4" totalsRowFunction="sum" dataDxfId="7310" totalsRowDxfId="7309" dataCellStyle="Moneda">
      <calculatedColumnFormula>SUMIFS(TablaDatosCompletos[PresupuestoAI],TablaDatosCompletos[CodigoProyecto],TablaRPresupuestoAI[[#Headers],[Proyecto4]],TablaDatosCompletos[Código AI],TablaRPresupuestoAI[[#This Row],[CÓDIGO DEL AI]])</calculatedColumnFormula>
    </tableColumn>
    <tableColumn id="10" xr3:uid="{DF334A2A-131B-46EA-ABAA-D27CCCAD7FF0}" name="Proyecto5" totalsRowFunction="sum" dataDxfId="7308" totalsRowDxfId="7307" dataCellStyle="Moneda">
      <calculatedColumnFormula>SUMIFS(TablaDatosCompletos[PresupuestoAI],TablaDatosCompletos[CodigoProyecto],TablaRPresupuestoAI[[#Headers],[Proyecto5]],TablaDatosCompletos[Código AI],TablaRPresupuestoAI[[#This Row],[CÓDIGO DEL AI]])</calculatedColumnFormula>
    </tableColumn>
    <tableColumn id="11" xr3:uid="{86D9F388-A377-43B7-B7CC-A81F7A769FE9}" name="Proyecto6" totalsRowFunction="sum" dataDxfId="7306" totalsRowDxfId="7305" dataCellStyle="Moneda">
      <calculatedColumnFormula>SUMIFS(TablaDatosCompletos[PresupuestoAI],TablaDatosCompletos[CodigoProyecto],TablaRPresupuestoAI[[#Headers],[Proyecto6]],TablaDatosCompletos[Código AI],TablaRPresupuestoAI[[#This Row],[CÓDIGO DEL AI]])</calculatedColumnFormula>
    </tableColumn>
    <tableColumn id="12" xr3:uid="{9D76AD6C-58A8-43A9-8AE6-19392E6EE59E}" name="Proyecto7" totalsRowFunction="sum" dataDxfId="7304" totalsRowDxfId="7303" dataCellStyle="Moneda">
      <calculatedColumnFormula>SUMIFS(TablaDatosCompletos[PresupuestoAI],TablaDatosCompletos[CodigoProyecto],TablaRPresupuestoAI[[#Headers],[Proyecto7]],TablaDatosCompletos[Código AI],TablaRPresupuestoAI[[#This Row],[CÓDIGO DEL AI]])</calculatedColumnFormula>
    </tableColumn>
    <tableColumn id="13" xr3:uid="{352CB67E-2A4A-4D1B-8A5E-C9FD84A3E363}" name="Proyecto8" totalsRowFunction="sum" dataDxfId="7302" totalsRowDxfId="7301" dataCellStyle="Moneda">
      <calculatedColumnFormula>SUMIFS(TablaDatosCompletos[PresupuestoAI],TablaDatosCompletos[CodigoProyecto],TablaRPresupuestoAI[[#Headers],[Proyecto8]],TablaDatosCompletos[Código AI],TablaRPresupuestoAI[[#This Row],[CÓDIGO DEL AI]])</calculatedColumnFormula>
    </tableColumn>
    <tableColumn id="14" xr3:uid="{853CCC7F-482F-4EFA-85C8-657ADC7721D8}" name="Proyecto9" totalsRowFunction="sum" dataDxfId="7300" totalsRowDxfId="7299" dataCellStyle="Moneda">
      <calculatedColumnFormula>SUMIFS(TablaDatosCompletos[PresupuestoAI],TablaDatosCompletos[CodigoProyecto],TablaRPresupuestoAI[[#Headers],[Proyecto9]],TablaDatosCompletos[Código AI],TablaRPresupuestoAI[[#This Row],[CÓDIGO DEL AI]])</calculatedColumnFormula>
    </tableColumn>
    <tableColumn id="15" xr3:uid="{643092D1-C1BB-4494-84C7-807B5D5E5007}" name="Proyecto10" totalsRowFunction="sum" dataDxfId="7298" totalsRowDxfId="7297" dataCellStyle="Moneda">
      <calculatedColumnFormula>SUMIFS(TablaDatosCompletos[PresupuestoAI],TablaDatosCompletos[CodigoProyecto],TablaRPresupuestoAI[[#Headers],[Proyecto10]],TablaDatosCompletos[Código AI],TablaRPresupuestoAI[[#This Row],[CÓDIGO DEL AI]])</calculatedColumnFormula>
    </tableColumn>
  </tableColumns>
  <tableStyleInfo name="TableStyleLight13"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254E486-18A2-4EB6-B4A9-EAAFA716D93A}" name="Tabla2" displayName="Tabla2" ref="A1:H104" totalsRowShown="0" headerRowDxfId="7296" headerRowBorderDxfId="7295" tableBorderDxfId="7294">
  <autoFilter ref="A1:H104" xr:uid="{3254E486-18A2-4EB6-B4A9-EAAFA716D93A}"/>
  <tableColumns count="8">
    <tableColumn id="1" xr3:uid="{67F4C4D0-71F9-419F-846B-F6FA6001C7C7}" name="Tipo de acción" dataDxfId="7293"/>
    <tableColumn id="2" xr3:uid="{B52FDD78-89F7-45B8-99D1-D70C22948969}" name="Subtipo de acción" dataDxfId="7292"/>
    <tableColumn id="3" xr3:uid="{CFD6C667-9B76-4D36-BBA9-A457ED3328AB}" name="Ámbito Intervención" dataDxfId="7291"/>
    <tableColumn id="4" xr3:uid="{D00EB187-2846-4D4A-A4D6-41079688EB20}" name="TipoIndicador" dataDxfId="7290"/>
    <tableColumn id="5" xr3:uid="{B3F70248-4319-4B9F-A4F6-3BC29F971382}" name="Indicador" dataDxfId="7289"/>
    <tableColumn id="6" xr3:uid="{583C4A4E-4375-4BF1-B599-C4208789C33F}" name="Nombre Indicador" dataDxfId="7288">
      <calculatedColumnFormula>VLOOKUP(Tabla2[[#This Row],[Indicador]],TablaIndicadores[[#All],[Código]:[Indicador]],2,0)</calculatedColumnFormula>
    </tableColumn>
    <tableColumn id="7" xr3:uid="{20455A57-75C4-42E9-9B9D-B0F496E41D40}" name="Unidad" dataDxfId="7287">
      <calculatedColumnFormula>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calculatedColumnFormula>
    </tableColumn>
    <tableColumn id="8" xr3:uid="{43E3A6FA-DB9C-4C4F-8F49-3E69BFCFB622}" name="Unidad de medida" dataDxfId="7286">
      <calculatedColumnFormula>VLOOKUP(Tabla2[[#This Row],[Indicador]],TablaIndicadores[[#All],[Código]:[Unidad de medida]],3,0)</calculatedColumnFormula>
    </tableColumn>
  </tableColumns>
  <tableStyleInfo name="TableStyleLight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D23188CE-3276-4F58-9FBE-206B5C565909}" name="TablaDatosCompletos" displayName="TablaDatosCompletos" ref="A2:V412" totalsRowShown="0" headerRowDxfId="7285" dataDxfId="7283" headerRowBorderDxfId="7284" tableBorderDxfId="7282">
  <autoFilter ref="A2:V412" xr:uid="{2F051DF1-0C3C-4793-B74F-1B5571E1DA10}"/>
  <tableColumns count="22">
    <tableColumn id="1" xr3:uid="{1CD64695-3D46-4038-9FB5-FE5AFB6AF425}" name="CodigoEntidadLocal" dataDxfId="7281">
      <calculatedColumnFormula>DatosGenerales!$D$7</calculatedColumnFormula>
    </tableColumn>
    <tableColumn id="2" xr3:uid="{7C05651A-27C0-455F-BEF8-E0DAD0A02786}" name="CodigoEstrategia" dataDxfId="7280">
      <calculatedColumnFormula>DatosGenerales!$D$11</calculatedColumnFormula>
    </tableColumn>
    <tableColumn id="3" xr3:uid="{30D99551-A2BD-4DB4-A5C8-887D4942E112}" name="Proyecto" dataDxfId="7279">
      <calculatedColumnFormula array="1">INDIRECT(CONCATENATE(TablaDatosCompletos[[#This Row],[CodigoProyecto]],"!$E$3"))</calculatedColumnFormula>
    </tableColumn>
    <tableColumn id="4" xr3:uid="{7236DD03-DA45-46DD-8B58-45E33AD4F933}" name="UsarProyecto" dataDxfId="7278">
      <calculatedColumnFormula>IF(TablaDatosCompletos[[#This Row],[Proyecto]]=0,"NO","SI")</calculatedColumnFormula>
    </tableColumn>
    <tableColumn id="5" xr3:uid="{371E04D9-B2F6-4181-B783-D5526F609887}" name="CodigoProyecto" dataDxfId="7277"/>
    <tableColumn id="22" xr3:uid="{E87C6E58-A69C-4B11-8EC1-EC60B00AF697}" name="CódigoTipo" dataDxfId="7276"/>
    <tableColumn id="6" xr3:uid="{C304179C-B1C9-4743-9C3B-5B26C603825E}" name="TipodeAccion" dataDxfId="7275"/>
    <tableColumn id="11" xr3:uid="{096AC588-ED9D-4281-B72F-330CF20CFF5D}" name="CodigoSubtipo" dataDxfId="7274"/>
    <tableColumn id="7" xr3:uid="{36C61A26-DA23-4CFD-88A8-B5B170AA3CBA}" name="Subtipo de acción" dataDxfId="7273" dataCellStyle="Moneda"/>
    <tableColumn id="17" xr3:uid="{2CEBB687-B005-460A-98C0-FAD846F7C194}" name="Código AI" dataDxfId="7272"/>
    <tableColumn id="8" xr3:uid="{838D7399-097C-4F5F-BA65-C49A6F73C60C}" name="Ámbitos de intervención" dataDxfId="7271"/>
    <tableColumn id="18" xr3:uid="{B4D2A078-5A67-4BF0-8618-11AC1B186E6D}" name="Referencia" dataDxfId="7270"/>
    <tableColumn id="15" xr3:uid="{DB875044-9C07-4BE3-84D8-C782F9E43B9A}" name="UsarAI" dataDxfId="7269">
      <calculatedColumnFormula array="1">IF(INDIRECT(CONCATENATE(TablaDatosCompletos[[#This Row],[CodigoProyecto]],"!B",CELL("fila",INDIRECT(TablaDatosCompletos[[#This Row],[Referencia]]))))="Incluir","SI","NO")</calculatedColumnFormula>
    </tableColumn>
    <tableColumn id="9" xr3:uid="{5CF198F8-36C8-403E-A372-CC991591E6AB}" name="PresupuestoAI" dataDxfId="7268" dataCellStyle="Moneda">
      <calculatedColumnFormula array="1">IF(TablaDatosCompletos[[#This Row],[UsarAI]]="NO",0,INDIRECT(CONCATENATE(TablaDatosCompletos[[#This Row],[CodigoProyecto]],"!E",CELL("fila",INDIRECT(TablaDatosCompletos[[#This Row],[Referencia]]))+2)))</calculatedColumnFormula>
    </tableColumn>
    <tableColumn id="10" xr3:uid="{6A8091CA-5781-41CF-AC82-679D575DFD9A}" name="CodigoIndicadorRealización" dataDxfId="7267"/>
    <tableColumn id="16" xr3:uid="{B9F33342-01AB-497A-B22C-7944A5C949F1}" name="IndicadorRealización" dataDxfId="7266"/>
    <tableColumn id="12" xr3:uid="{4ABCE1E4-02A0-4AD2-AF6F-B40F31A3074F}" name="CantidadIndicadorRealización" dataDxfId="7265">
      <calculatedColumnFormula array="1">IF(TablaDatosCompletos[[#This Row],[UsarAI]]="NO",0,INDIRECT(CONCATENATE(TablaDatosCompletos[[#This Row],[CodigoProyecto]],"!H",CELL("fila",INDIRECT(TablaDatosCompletos[[#This Row],[Referencia]]))+6)))</calculatedColumnFormula>
    </tableColumn>
    <tableColumn id="13" xr3:uid="{DE003FAB-2CA3-4D30-9581-AB321D79C438}" name="UnidadMedidaIndicadorRealización" dataDxfId="7264"/>
    <tableColumn id="14" xr3:uid="{DCB3C61A-5157-4445-A01A-78FBEE85041C}" name="CodigoIndicadorResultado" dataDxfId="7263"/>
    <tableColumn id="19" xr3:uid="{59617719-FBD7-4403-A61C-75C83C27A9F3}" name="IndicadorResultado" dataDxfId="7262">
      <calculatedColumnFormula array="1">IF(INDIRECT(CONCATENATE(TablaDatosCompletos[[#This Row],[CodigoProyecto]],"!F",CELL("fila",INDIRECT(TablaDatosCompletos[[#This Row],[Referencia]]))+7))=0,"",INDIRECT(CONCATENATE(TablaDatosCompletos[[#This Row],[CodigoProyecto]],"!F",CELL("fila",INDIRECT(TablaDatosCompletos[[#This Row],[Referencia]]))+7)))</calculatedColumnFormula>
    </tableColumn>
    <tableColumn id="20" xr3:uid="{3401168E-D2A9-4C3D-9977-FDFD2C11A99F}" name="CantidadIndicadorResultado" dataDxfId="7261" dataCellStyle="Millares">
      <calculatedColumnFormula array="1">IF(TablaDatosCompletos[[#This Row],[UsarAI]]="NO",0,INDIRECT(CONCATENATE(TablaDatosCompletos[[#This Row],[CodigoProyecto]],"!H",CELL("fila",INDIRECT(TablaDatosCompletos[[#This Row],[Referencia]]))+7)))</calculatedColumnFormula>
    </tableColumn>
    <tableColumn id="21" xr3:uid="{81DBE1B9-7659-4667-BC7E-D1DB9F19B823}" name="UnidadMedidaIndicadorResultado" dataDxfId="7260">
      <calculatedColumnFormula array="1">IF(INDIRECT(CONCATENATE(TablaDatosCompletos[[#This Row],[CodigoProyecto]],"!G",CELL("fila",INDIRECT(TablaDatosCompletos[[#This Row],[Referencia]]))+7))=0,"",INDIRECT(CONCATENATE(TablaDatosCompletos[[#This Row],[CodigoProyecto]],"!G",CELL("fila",INDIRECT(TablaDatosCompletos[[#This Row],[Referencia]]))+7)))</calculatedColumnFormula>
    </tableColumn>
  </tableColumns>
  <tableStyleInfo name="TableStyleLight13"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B5781955-8C50-417A-88FF-3F05274D9667}" name="TablaSTdA1.14" displayName="TablaSTdA1.14" ref="D17:I19" headerRowDxfId="7259" dataDxfId="7257" headerRowBorderDxfId="7258" tableBorderDxfId="7256" totalsRowBorderDxfId="7255">
  <autoFilter ref="D17:I19" xr:uid="{B80A10F8-3515-48D8-845B-9A7A9BA736D1}"/>
  <tableColumns count="6">
    <tableColumn id="1" xr3:uid="{88702799-A57C-4965-B899-866E28BB4B81}" name="Tipo de Indicador" totalsRowLabel="Resultado" dataDxfId="7254" totalsRowDxfId="7253"/>
    <tableColumn id="2" xr3:uid="{325BCF63-4A88-4FBC-86FB-1FC457037059}" name="Código indicador" totalsRowLabel="RC014" dataDxfId="7252" totalsRowDxfId="7251"/>
    <tableColumn id="3" xr3:uid="{6D6A93A4-87EF-44C5-864E-2F7C949CC631}" name="Indicador" dataDxfId="7250"/>
    <tableColumn id="4" xr3:uid="{BD316252-D9CD-4D49-861E-E1912DB73B56}" name="Unidad de medida" dataDxfId="7249" totalsRowDxfId="7248"/>
    <tableColumn id="5" xr3:uid="{87FB9EE2-C506-43E3-819E-9AD4D58A5CD2}" name="Cantidad" totalsRowFunction="custom" dataDxfId="7247" totalsRowDxfId="7246">
      <totalsRowFormula array="1">IF(AND(IF(C10="Incluir",TablaSTdA1.14[Unidad de medida]&gt;=0,TablaSTdA1.14[Unidad de medida]=""))=FALSE,"No rellene el indicador sin seleccionar que quiere incluir el subtipo de acción","")</totalsRowFormula>
    </tableColumn>
    <tableColumn id="7" xr3:uid="{B9BD6A84-7B8A-402F-B55A-E3FB466877C3}" name="Incluido" dataDxfId="7245" dataCellStyle="20% - Énfasis3"/>
  </tableColumns>
  <tableStyleInfo name="TableStyleLight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AA97CF5B-DC9C-47C9-8E24-495CB600DEE3}" name="TablaSTdA1.1485" displayName="TablaSTdA1.1485" ref="D26:I28" dataDxfId="7243" headerRowBorderDxfId="7244" tableBorderDxfId="7242" totalsRowBorderDxfId="7241" dataCellStyle="20% - Énfasis3" totalsRowCellStyle="20% - Énfasis3">
  <autoFilter ref="D26:I28" xr:uid="{9AC2EDAC-35BA-4E89-BB69-8CCC777A48A1}"/>
  <tableColumns count="6">
    <tableColumn id="1" xr3:uid="{C05358C7-03EB-4532-93FE-DEB3509C5C10}" name="Tipo de Indicador" totalsRowLabel="Resultado" dataDxfId="7240" totalsRowDxfId="7239" dataCellStyle="20% - Énfasis3"/>
    <tableColumn id="2" xr3:uid="{37E85463-73D3-420A-8E8E-4C2A15E32B30}" name="Código indicador" totalsRowLabel="RC014" dataDxfId="7238" totalsRowDxfId="7237" dataCellStyle="20% - Énfasis3"/>
    <tableColumn id="3" xr3:uid="{43204840-3DC5-483D-974E-CF58ED992101}" name="Indicador" dataDxfId="7236" dataCellStyle="20% - Énfasis3">
      <calculatedColumnFormula>IFERROR(VLOOKUP(E27,TablaIndicadores[[Código]:[Unidad de medida]],2,0),"")</calculatedColumnFormula>
    </tableColumn>
    <tableColumn id="4" xr3:uid="{31F8A195-4FF3-435B-9C57-AF1775DCEBA1}" name="Unidad de medida" dataDxfId="7235" dataCellStyle="20% - Énfasis3">
      <calculatedColumnFormula>IFERROR(VLOOKUP(E27,TablaIndicadores[[Código]:[Unidad de medida]],3,0),"")</calculatedColumnFormula>
    </tableColumn>
    <tableColumn id="5" xr3:uid="{E02550D1-AAA1-426A-92E8-BCC159FB2484}" name="Cantidad" totalsRowFunction="custom" dataDxfId="7234" totalsRowDxfId="7233" dataCellStyle="20% - Énfasis3">
      <totalsRowFormula array="1">IF(AND(IF(C19="Incluir",TablaSTdA1.1485[Unidad de medida]&gt;=0,TablaSTdA1.1485[Unidad de medida]=""))=FALSE,"No rellene el indicador sin seleccionar que quiere incluir el subtipo de acción","")</totalsRowFormula>
    </tableColumn>
    <tableColumn id="7" xr3:uid="{A3BD366A-F3A4-4CC4-92DB-C2412AB4F2B6}" name="Incluido" dataDxfId="7232" dataCellStyle="20% - Énfasis3"/>
  </tableColumns>
  <tableStyleInfo name="TableStyleLight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1981390E-9E68-406A-A625-3FEB6AE1C8CE}" name="TablaSTdA1.148506" displayName="TablaSTdA1.148506" ref="D37:I39" headerRowDxfId="7231" dataDxfId="7229" headerRowBorderDxfId="7230" tableBorderDxfId="7228" totalsRowBorderDxfId="7227" headerRowCellStyle="20% - Énfasis3">
  <autoFilter ref="D37:I39" xr:uid="{D620C009-EFCF-4E5F-86D1-AB65F9F6F23A}"/>
  <tableColumns count="6">
    <tableColumn id="1" xr3:uid="{A7264292-954C-4F71-BAA8-D4B45B6A4FF4}" name="Tipo de Indicador" totalsRowLabel="Resultado" dataDxfId="7226" totalsRowDxfId="7225"/>
    <tableColumn id="2" xr3:uid="{E889E2F3-36C0-42F2-86A3-FCAF583B3131}" name="Código indicador" totalsRowLabel="RC014" dataDxfId="7224" totalsRowDxfId="7223"/>
    <tableColumn id="3" xr3:uid="{9F847F22-5BA6-4CAF-8301-DD9B319EBE26}" name="Indicador" dataDxfId="7222" dataCellStyle="20% - Énfasis3">
      <calculatedColumnFormula>IFERROR(VLOOKUP(E38,TablaIndicadores[[Código]:[Unidad de medida]],2,0),"")</calculatedColumnFormula>
    </tableColumn>
    <tableColumn id="4" xr3:uid="{52AFBE5B-4BD0-4D53-A9B8-82AA1B2DFCC0}" name="Unidad de medida" dataDxfId="7221">
      <calculatedColumnFormula>IFERROR(VLOOKUP(E38,TablaIndicadores[[Código]:[Unidad de medida]],3,0),"")</calculatedColumnFormula>
    </tableColumn>
    <tableColumn id="5" xr3:uid="{05DE24AE-CF24-4486-ADFC-38336CE38EC7}" name="Cantidad" totalsRowFunction="custom" dataDxfId="7220">
      <totalsRowFormula array="1">IF(AND(IF(C28="Incluir",TablaSTdA1.148506[Unidad de medida]&gt;=0,TablaSTdA1.148506[Unidad de medida]=""))=FALSE,"No rellene el indicador sin seleccionar que quiere incluir el subtipo de acción","")</totalsRowFormula>
    </tableColumn>
    <tableColumn id="7" xr3:uid="{D712C9F9-BE79-4E79-A3BD-7ADB09F90305}" name="Incluido" dataDxfId="7219" dataCellStyle="20% - Énfasis3"/>
  </tableColumns>
  <tableStyleInfo name="TableStyleLight9"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373842B7-8565-48B5-8BB0-AD0A88F6149B}" name="TablaSTdA1.14850518" displayName="TablaSTdA1.14850518" ref="D46:I48" headerRowDxfId="7218" dataDxfId="7216" headerRowBorderDxfId="7217" tableBorderDxfId="7215" totalsRowBorderDxfId="7214" headerRowCellStyle="20% - Énfasis3">
  <autoFilter ref="D46:I48" xr:uid="{CD7D4C66-593F-4407-BBA4-6C6B24365FE3}"/>
  <tableColumns count="6">
    <tableColumn id="1" xr3:uid="{BE47FEBE-7711-4F7F-A431-6F1CDAEB7EEF}" name="Tipo de Indicador" totalsRowLabel="Resultado" dataDxfId="7213" totalsRowDxfId="7212"/>
    <tableColumn id="2" xr3:uid="{E09993FD-03B7-48EF-A6F0-9235EAE5CD79}" name="Código indicador" totalsRowLabel="RC014" dataDxfId="7211" totalsRowDxfId="7210"/>
    <tableColumn id="3" xr3:uid="{5799A171-550F-41AA-8FCD-8AB121683BF1}" name="Indicador" dataDxfId="7209" totalsRowDxfId="7208" dataCellStyle="20% - Énfasis3">
      <calculatedColumnFormula>IFERROR(VLOOKUP(E47,TablaIndicadores[[Código]:[Unidad de medida]],2,0),"")</calculatedColumnFormula>
    </tableColumn>
    <tableColumn id="4" xr3:uid="{99B13B6C-A51F-4161-AC9F-3E441705F584}" name="Unidad de medida" dataDxfId="7207" totalsRowDxfId="7206">
      <calculatedColumnFormula>IFERROR(VLOOKUP(E47,TablaIndicadores[[Código]:[Unidad de medida]],3,0),"")</calculatedColumnFormula>
    </tableColumn>
    <tableColumn id="5" xr3:uid="{F9EBABEE-3F46-4DAF-ABEE-803643CFBEDD}" name="Cantidad" totalsRowFunction="custom" dataDxfId="7205" totalsRowDxfId="7204">
      <totalsRowFormula array="1">IF(AND(IF(C37="Incluir",TablaSTdA1.14850518[Unidad de medida]&gt;=0,TablaSTdA1.14850518[Unidad de medida]=""))=FALSE,"No rellene el indicador sin seleccionar que quiere incluir el subtipo de acción","")</totalsRowFormula>
    </tableColumn>
    <tableColumn id="7" xr3:uid="{223C3FF9-0A09-4E6F-B8D4-D104CB64C916}" name="Incluido" dataDxfId="7203" totalsRowDxfId="7202" dataCellStyle="20% - Énfasis3"/>
  </tableColumns>
  <tableStyleInfo name="TableStyleLight9"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93C81CC3-5202-4183-ACC9-511E3D2E22AA}" name="TablaSTdA1.15210" displayName="TablaSTdA1.15210" ref="D59:I61" headerRowDxfId="7201" dataDxfId="7199" headerRowBorderDxfId="7200" tableBorderDxfId="7198" totalsRowBorderDxfId="7197">
  <autoFilter ref="D59:I61" xr:uid="{EE5B3FD1-721B-49E7-AA08-E2E7737E61E9}"/>
  <tableColumns count="6">
    <tableColumn id="1" xr3:uid="{D6FCC609-1BAC-4B35-8940-5AB0B35625FA}" name="Tipo de Indicador" totalsRowLabel="Resultado" dataDxfId="7196" totalsRowDxfId="7195"/>
    <tableColumn id="2" xr3:uid="{EC6E3CB5-C5B1-4E0E-BD09-9D12C2B8C8D7}" name="Código indicador" totalsRowLabel="RC014" dataDxfId="7194" totalsRowDxfId="7193"/>
    <tableColumn id="3" xr3:uid="{6BD5EA50-C274-4178-8B11-C9F6121F0005}" name="Indicador" dataDxfId="7192" totalsRowDxfId="7191" dataCellStyle="20% - Énfasis3">
      <calculatedColumnFormula>IFERROR(VLOOKUP(E60,TablaIndicadores[[Código]:[Unidad de medida]],2,0),"")</calculatedColumnFormula>
    </tableColumn>
    <tableColumn id="4" xr3:uid="{A257C822-8E1D-4FF6-AB61-4756829562DD}" name="Unidad de medida" dataDxfId="7190" totalsRowDxfId="7189">
      <calculatedColumnFormula>IFERROR(VLOOKUP(E60,TablaIndicadores[[Código]:[Unidad de medida]],3,0),"")</calculatedColumnFormula>
    </tableColumn>
    <tableColumn id="5" xr3:uid="{3E311F7E-45C3-419B-AFDE-10703E3981EB}" name="Cantidad" totalsRowFunction="custom" dataDxfId="7188" totalsRowDxfId="7187">
      <totalsRowFormula array="1">IF(AND(IF(#REF!="Incluir",TablaSTdA1.15210[Unidad de medida]&gt;=0,TablaSTdA1.15210[Unidad de medida]=""))=FALSE,"No rellene el indicador sin seleccionar que quiere incluir el subtipo de acción","")</totalsRowFormula>
    </tableColumn>
    <tableColumn id="7" xr3:uid="{0F6E3E94-9908-4409-8E95-6AF08342429A}" name="Incluido" dataDxfId="7186" totalsRowDxfId="7185" dataCellStyle="20% - Énfasis3"/>
  </tableColumns>
  <tableStyleInfo name="TableStyleLight9"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906EE524-C628-4DE6-AD0E-8EE7F979F88F}" name="TablaSTdA1.1485311" displayName="TablaSTdA1.1485311" ref="D68:I70" headerRowDxfId="7184" dataDxfId="7182" headerRowBorderDxfId="7183" tableBorderDxfId="7181" totalsRowBorderDxfId="7180">
  <autoFilter ref="D68:I70" xr:uid="{42E9B6F1-DF53-4168-8B21-F601DDFBCA60}"/>
  <tableColumns count="6">
    <tableColumn id="1" xr3:uid="{03B3688A-E031-4EB6-8D70-B1C0B0855166}" name="Tipo de Indicador" totalsRowLabel="Resultado" dataDxfId="7179" totalsRowDxfId="7178"/>
    <tableColumn id="2" xr3:uid="{6DF3CEAE-72F5-4736-B0E6-AB03C7E0E5C9}" name="Código indicador" totalsRowLabel="RC014" dataDxfId="7177" totalsRowDxfId="7176"/>
    <tableColumn id="3" xr3:uid="{9D66074E-CFAA-438B-8A17-D86F6291308D}" name="Indicador" dataDxfId="7175" totalsRowDxfId="7174" dataCellStyle="20% - Énfasis3">
      <calculatedColumnFormula>IFERROR(VLOOKUP(E69,TablaIndicadores[[Código]:[Unidad de medida]],2,0),"")</calculatedColumnFormula>
    </tableColumn>
    <tableColumn id="4" xr3:uid="{CDB03CFE-C277-4209-87E8-4EFF43FDF99C}" name="Unidad de medida" dataDxfId="7173" totalsRowDxfId="7172">
      <calculatedColumnFormula>IFERROR(VLOOKUP(E69,TablaIndicadores[[Código]:[Unidad de medida]],3,0),"")</calculatedColumnFormula>
    </tableColumn>
    <tableColumn id="5" xr3:uid="{010D87B8-CE91-4331-BA4F-FA284B2511BA}" name="Cantidad" totalsRowFunction="custom" dataDxfId="7171" totalsRowDxfId="7170">
      <totalsRowFormula array="1">IF(AND(IF(C61="Incluir",TablaSTdA1.1485311[Unidad de medida]&gt;=0,TablaSTdA1.1485311[Unidad de medida]=""))=FALSE,"No rellene el indicador sin seleccionar que quiere incluir el subtipo de acción","")</totalsRowFormula>
    </tableColumn>
    <tableColumn id="7" xr3:uid="{47202B08-4F52-457E-9FE4-760B5EB6AB1D}" name="Incluido" dataDxfId="7169" totalsRowDxfId="7168" dataCellStyle="20% - Énfasis3"/>
  </tableColumns>
  <tableStyleInfo name="TableStyleLight9"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A81A51A4-3151-4643-A2FE-74F3924A4153}" name="TablaSTdA1.1525412" displayName="TablaSTdA1.1525412" ref="D79:I81" headerRowDxfId="7167" dataDxfId="7165" headerRowBorderDxfId="7166" tableBorderDxfId="7164" totalsRowBorderDxfId="7163">
  <autoFilter ref="D79:I81" xr:uid="{841A434A-E4A4-4475-B699-6C7E979BCFAB}"/>
  <tableColumns count="6">
    <tableColumn id="1" xr3:uid="{3B6C184F-4F55-4B33-867E-325E8AB901EF}" name="Tipo de Indicador" totalsRowLabel="Resultado" dataDxfId="7162" totalsRowDxfId="7161" dataCellStyle="20% - Énfasis3"/>
    <tableColumn id="2" xr3:uid="{0A984DEE-8C80-43C7-BAB7-4875FE9865A9}" name="Código indicador" totalsRowLabel="RC014" dataDxfId="7160" totalsRowDxfId="7159"/>
    <tableColumn id="3" xr3:uid="{AB064FEC-41B3-433D-84CC-FD1FFBB037E3}" name="Indicador" dataDxfId="7158" totalsRowDxfId="7157" dataCellStyle="20% - Énfasis3">
      <calculatedColumnFormula>IFERROR(VLOOKUP(E80,TablaIndicadores[[Código]:[Unidad de medida]],2,0),"")</calculatedColumnFormula>
    </tableColumn>
    <tableColumn id="4" xr3:uid="{51A61CC5-3D7E-4C6D-A853-9DF70D63E664}" name="Unidad de medida" dataDxfId="7156" totalsRowDxfId="7155" dataCellStyle="20% - Énfasis3">
      <calculatedColumnFormula>IFERROR(VLOOKUP(E80,TablaIndicadores[[Código]:[Unidad de medida]],3,0),"")</calculatedColumnFormula>
    </tableColumn>
    <tableColumn id="5" xr3:uid="{C37F47BA-2206-424A-B7C8-DD4136F50F19}" name="Cantidad" totalsRowFunction="custom" dataDxfId="7154" totalsRowDxfId="7153">
      <totalsRowFormula array="1">IF(AND(IF(#REF!="Incluir",TablaSTdA1.1525412[Unidad de medida]&gt;=0,TablaSTdA1.1525412[Unidad de medida]=""))=FALSE,"No rellene el indicador sin seleccionar que quiere incluir el subtipo de acción","")</totalsRowFormula>
    </tableColumn>
    <tableColumn id="7" xr3:uid="{6E1F8D8F-AC7B-4D17-8A22-3BCEC80A5B7E}" name="Incluido" dataDxfId="7152" totalsRowDxfId="7151" dataCellStyle="20% - Énfasis3"/>
  </tableColumns>
  <tableStyleInfo name="TableStyleLight9"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8A422EEA-41C7-443A-BF47-F5A7D6E3F59F}" name="TablaSTdA1.148535513" displayName="TablaSTdA1.148535513" ref="D88:I90" headerRowDxfId="7150" dataDxfId="7148" headerRowBorderDxfId="7149" tableBorderDxfId="7147" totalsRowBorderDxfId="7146">
  <autoFilter ref="D88:I90" xr:uid="{87A593CD-D0F2-482E-856A-FEEA60DFE682}"/>
  <tableColumns count="6">
    <tableColumn id="1" xr3:uid="{6230D2BB-2189-4540-ABA6-FB44BFD093D9}" name="Tipo de Indicador" totalsRowLabel="Resultado" dataDxfId="7145" totalsRowDxfId="7144"/>
    <tableColumn id="2" xr3:uid="{C06D0462-71EC-465A-9E44-4660C2B62A08}" name="Código indicador" totalsRowLabel="RC014" dataDxfId="7143" totalsRowDxfId="7142"/>
    <tableColumn id="3" xr3:uid="{CE671AC3-3434-4F80-A809-B4428079524F}" name="Indicador" dataDxfId="7141" totalsRowDxfId="7140" dataCellStyle="20% - Énfasis3">
      <calculatedColumnFormula>IFERROR(VLOOKUP(E89,TablaIndicadores[[Código]:[Unidad de medida]],2,0),"")</calculatedColumnFormula>
    </tableColumn>
    <tableColumn id="4" xr3:uid="{DE4D2916-3E71-43E6-A2DE-0916AB0652F2}" name="Unidad de medida" dataDxfId="7139" totalsRowDxfId="7138">
      <calculatedColumnFormula>IFERROR(VLOOKUP(E89,TablaIndicadores[[Código]:[Unidad de medida]],3,0),"")</calculatedColumnFormula>
    </tableColumn>
    <tableColumn id="5" xr3:uid="{0DB06D4F-9ED3-415D-ACD8-787648FA82A2}" name="Cantidad" totalsRowFunction="custom" dataDxfId="7137" totalsRowDxfId="7136">
      <totalsRowFormula array="1">IF(AND(IF(C81="Incluir",TablaSTdA1.148535513[Unidad de medida]&gt;=0,TablaSTdA1.148535513[Unidad de medida]=""))=FALSE,"No rellene el indicador sin seleccionar que quiere incluir el subtipo de acción","")</totalsRowFormula>
    </tableColumn>
    <tableColumn id="7" xr3:uid="{DAF48927-4F65-46D2-AF4E-75D909C4A853}" name="Incluido" dataDxfId="7135" totalsRowDxfId="7134" dataCellStyle="20% - Énfasis3"/>
  </tableColumns>
  <tableStyleInfo name="TableStyleLight9"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5ED5A73A-1ACA-4714-834F-93C4560C0D80}" name="TablaSTdA1.14853555614" displayName="TablaSTdA1.14853555614" ref="D97:I99" headerRowDxfId="7133" dataDxfId="7131" headerRowBorderDxfId="7132" tableBorderDxfId="7130" totalsRowBorderDxfId="7129">
  <autoFilter ref="D97:I99" xr:uid="{DEA36D4B-04A8-43A7-9106-6A8935E26BEB}"/>
  <tableColumns count="6">
    <tableColumn id="1" xr3:uid="{73BA51CE-9704-45E4-9945-AE9D3C02FFD3}" name="Tipo de Indicador" totalsRowLabel="Resultado" dataDxfId="7128" totalsRowDxfId="7127"/>
    <tableColumn id="2" xr3:uid="{0338073B-06EA-4453-B8DB-0377BAAA55F5}" name="Código indicador" totalsRowLabel="RC014" dataDxfId="7126" totalsRowDxfId="7125"/>
    <tableColumn id="3" xr3:uid="{96210DA9-FC1F-47D2-8770-D6A85C1F44A5}" name="Indicador" dataDxfId="7124" totalsRowDxfId="7123" dataCellStyle="20% - Énfasis3">
      <calculatedColumnFormula>IFERROR(VLOOKUP(E98,TablaIndicadores[[Código]:[Unidad de medida]],2,0),"")</calculatedColumnFormula>
    </tableColumn>
    <tableColumn id="4" xr3:uid="{366FDDF5-9338-4A67-B178-C9347A1E953B}" name="Unidad de medida" dataDxfId="7122" totalsRowDxfId="7121">
      <calculatedColumnFormula>IFERROR(VLOOKUP(E98,TablaIndicadores[[Código]:[Unidad de medida]],3,0),"")</calculatedColumnFormula>
    </tableColumn>
    <tableColumn id="5" xr3:uid="{08FDF678-23ED-4250-BEC2-FD6958AA5537}" name="Cantidad" totalsRowFunction="custom" dataDxfId="7120" totalsRowDxfId="7119">
      <totalsRowFormula array="1">IF(AND(IF(C90="Incluir",TablaSTdA1.14853555614[Unidad de medida]&gt;=0,TablaSTdA1.14853555614[Unidad de medida]=""))=FALSE,"No rellene el indicador sin seleccionar que quiere incluir el subtipo de acción","")</totalsRowFormula>
    </tableColumn>
    <tableColumn id="7" xr3:uid="{3669565A-3B39-4B3C-9AAF-6FC19EB333B4}" name="Incluido" dataDxfId="7118" totalsRowDxfId="7117" dataCellStyle="20% - Énfasis3"/>
  </tableColumns>
  <tableStyleInfo name="TableStyleLight9"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58C63CF3-C289-450A-BE75-60C9A23CF215}" name="TablaSTdA1.1485355565715" displayName="TablaSTdA1.1485355565715" ref="D106:I108" headerRowDxfId="7116" dataDxfId="7114" headerRowBorderDxfId="7115" tableBorderDxfId="7113" totalsRowBorderDxfId="7112">
  <autoFilter ref="D106:I108" xr:uid="{6581E392-A142-4728-9795-A807192909F7}"/>
  <tableColumns count="6">
    <tableColumn id="1" xr3:uid="{7D82B3B2-7C6E-4360-8AEE-81482C7EBEAA}" name="Tipo de Indicador" totalsRowLabel="Resultado" dataDxfId="7111" totalsRowDxfId="7110"/>
    <tableColumn id="2" xr3:uid="{340D01A1-554E-4C84-B282-A576AFE63FF2}" name="Código indicador" totalsRowLabel="RC014" dataDxfId="7109" totalsRowDxfId="7108"/>
    <tableColumn id="3" xr3:uid="{5A655AB4-41A9-4050-BD49-97FB61FF093E}" name="Indicador" dataDxfId="7107" totalsRowDxfId="7106" dataCellStyle="20% - Énfasis3">
      <calculatedColumnFormula>IFERROR(VLOOKUP(E107,TablaIndicadores[[Código]:[Unidad de medida]],2,0),"")</calculatedColumnFormula>
    </tableColumn>
    <tableColumn id="4" xr3:uid="{3924AEDD-8022-4B73-81EF-2A2216F93A01}" name="Unidad de medida" dataDxfId="7105" totalsRowDxfId="7104">
      <calculatedColumnFormula>IFERROR(VLOOKUP(E107,TablaIndicadores[[Código]:[Unidad de medida]],3,0),"")</calculatedColumnFormula>
    </tableColumn>
    <tableColumn id="5" xr3:uid="{77B01BF3-C5E0-45CA-BDFB-B63AAFDDA27A}" name="Cantidad" totalsRowFunction="custom" dataDxfId="7103" totalsRowDxfId="7102">
      <totalsRowFormula array="1">IF(AND(IF(C99="Incluir",TablaSTdA1.1485355565715[Unidad de medida]&gt;=0,TablaSTdA1.1485355565715[Unidad de medida]=""))=FALSE,"No rellene el indicador sin seleccionar que quiere incluir el subtipo de acción","")</totalsRowFormula>
    </tableColumn>
    <tableColumn id="7" xr3:uid="{D44586DD-D1BD-4956-AAA7-B38A84DAB9E1}" name="Incluido" dataDxfId="7101" totalsRowDxfId="7100" dataCellStyle="20% - Énfasis3"/>
  </tableColumns>
  <tableStyleInfo name="TableStyleLight9"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8021DA38-AD45-43BE-BCB3-8D8E4B44A80C}" name="TablaSTdA1.148535556575816" displayName="TablaSTdA1.148535556575816" ref="D115:I117" headerRowDxfId="7099" dataDxfId="7097" headerRowBorderDxfId="7098" tableBorderDxfId="7096" totalsRowBorderDxfId="7095">
  <autoFilter ref="D115:I117" xr:uid="{93ECB9AF-BC8A-4D88-A632-C52C718F2C71}"/>
  <tableColumns count="6">
    <tableColumn id="1" xr3:uid="{DCEA86D1-B7FB-456A-B501-127A2F4ED754}" name="Tipo de Indicador" totalsRowLabel="Resultado" dataDxfId="7094" totalsRowDxfId="7093"/>
    <tableColumn id="2" xr3:uid="{5A12F835-16F8-4509-927D-5250CD392F3A}" name="Código indicador" totalsRowLabel="RC014" dataDxfId="7092" totalsRowDxfId="7091"/>
    <tableColumn id="3" xr3:uid="{0A1AF5CE-CB0F-47BA-B9CE-4B4DCC82AD68}" name="Indicador" dataDxfId="7090" totalsRowDxfId="7089" dataCellStyle="20% - Énfasis3">
      <calculatedColumnFormula>IFERROR(VLOOKUP(E116,TablaIndicadores[[Código]:[Unidad de medida]],2,0),"")</calculatedColumnFormula>
    </tableColumn>
    <tableColumn id="4" xr3:uid="{EDC509AD-29F9-4EFF-B3C5-3DC8DD4E2012}" name="Unidad de medida" dataDxfId="7088" totalsRowDxfId="7087">
      <calculatedColumnFormula>IFERROR(VLOOKUP(E116,TablaIndicadores[[Código]:[Unidad de medida]],3,0),"")</calculatedColumnFormula>
    </tableColumn>
    <tableColumn id="5" xr3:uid="{61D993A3-124D-4144-804D-8602D8E9EE1B}" name="Cantidad" totalsRowFunction="custom" dataDxfId="7086" totalsRowDxfId="7085">
      <totalsRowFormula array="1">IF(AND(IF(C108="Incluir",TablaSTdA1.148535556575816[Unidad de medida]&gt;=0,TablaSTdA1.148535556575816[Unidad de medida]=""))=FALSE,"No rellene el indicador sin seleccionar que quiere incluir el subtipo de acción","")</totalsRowFormula>
    </tableColumn>
    <tableColumn id="7" xr3:uid="{C0E7B602-B6F3-4874-A860-7041B302DF2F}" name="Incluido" dataDxfId="7084" totalsRowDxfId="7083" dataCellStyle="20% - Énfasis3"/>
  </tableColumns>
  <tableStyleInfo name="TableStyleLight9"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50DA097B-580D-4E4C-8A11-28AB9E7D9799}" name="TablaSTdA1.14853555657585917" displayName="TablaSTdA1.14853555657585917" ref="D124:I126" headerRowDxfId="7082" dataDxfId="7080" headerRowBorderDxfId="7081" tableBorderDxfId="7079" totalsRowBorderDxfId="7078">
  <autoFilter ref="D124:I126" xr:uid="{554BE6C9-C1EE-49BC-B5D3-B7CF164F53F0}"/>
  <tableColumns count="6">
    <tableColumn id="1" xr3:uid="{F33F892D-2802-4459-BBB7-8B0CF02E1BCA}" name="Tipo de Indicador" totalsRowLabel="Resultado" dataDxfId="7077" totalsRowDxfId="7076"/>
    <tableColumn id="2" xr3:uid="{1CBD564F-7618-4B0F-99C4-920CAF431570}" name="Código indicador" totalsRowLabel="RC014" dataDxfId="7075" totalsRowDxfId="7074"/>
    <tableColumn id="3" xr3:uid="{611BC7F6-DC77-4A12-997D-CC2F7A102E2A}" name="Indicador" dataDxfId="7073" totalsRowDxfId="7072" dataCellStyle="20% - Énfasis3">
      <calculatedColumnFormula>IFERROR(VLOOKUP(E125,TablaIndicadores[[Código]:[Unidad de medida]],2,0),"")</calculatedColumnFormula>
    </tableColumn>
    <tableColumn id="4" xr3:uid="{0C80A996-C56C-4A3F-BF48-4F8D3278F960}" name="Unidad de medida" dataDxfId="7071" totalsRowDxfId="7070">
      <calculatedColumnFormula>IFERROR(VLOOKUP(E125,TablaIndicadores[[Código]:[Unidad de medida]],3,0),"")</calculatedColumnFormula>
    </tableColumn>
    <tableColumn id="5" xr3:uid="{EAEF38DB-DF03-44F0-978F-FD4F2EE51069}" name="Cantidad" totalsRowFunction="custom" dataDxfId="7069" totalsRowDxfId="7068">
      <totalsRowFormula array="1">IF(AND(IF(C117="Incluir",TablaSTdA1.14853555657585917[Unidad de medida]&gt;=0,TablaSTdA1.14853555657585917[Unidad de medida]=""))=FALSE,"No rellene el indicador sin seleccionar que quiere incluir el subtipo de acción","")</totalsRowFormula>
    </tableColumn>
    <tableColumn id="7" xr3:uid="{1C723526-1911-49CD-AC5D-60E522F8A824}" name="Incluido" dataDxfId="7067" totalsRowDxfId="7066" dataCellStyle="20% - Énfasis3"/>
  </tableColumns>
  <tableStyleInfo name="TableStyleLight9"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259E3056-0DCD-4C28-B462-B7439A1438A7}" name="TablaSTdA1.1485355565758596018" displayName="TablaSTdA1.1485355565758596018" ref="D133:I135" headerRowDxfId="7065" dataDxfId="7063" headerRowBorderDxfId="7064" tableBorderDxfId="7062" totalsRowBorderDxfId="7061">
  <autoFilter ref="D133:I135" xr:uid="{9E2266F5-8C03-44DD-9193-189E2DA89D55}"/>
  <tableColumns count="6">
    <tableColumn id="1" xr3:uid="{5519C747-3ACB-4258-8044-B5F507620DC0}" name="Tipo de Indicador" totalsRowLabel="Resultado" dataDxfId="7060" totalsRowDxfId="7059"/>
    <tableColumn id="2" xr3:uid="{2EAC305D-10C2-4093-8CA5-5B84E6A01EF3}" name="Código indicador" totalsRowLabel="RC014" dataDxfId="7058" totalsRowDxfId="7057"/>
    <tableColumn id="3" xr3:uid="{18C56CB4-28D3-4C10-B8B2-44C7D7BDF829}" name="Indicador" dataDxfId="7056" totalsRowDxfId="7055" dataCellStyle="20% - Énfasis3">
      <calculatedColumnFormula>IFERROR(VLOOKUP(E134,TablaIndicadores[[Código]:[Unidad de medida]],2,0),"")</calculatedColumnFormula>
    </tableColumn>
    <tableColumn id="4" xr3:uid="{4FE0FA5C-0B51-40D0-A56A-7E8EA57E3BEB}" name="Unidad de medida" dataDxfId="7054" totalsRowDxfId="7053">
      <calculatedColumnFormula>IFERROR(VLOOKUP(E134,TablaIndicadores[[Código]:[Unidad de medida]],3,0),"")</calculatedColumnFormula>
    </tableColumn>
    <tableColumn id="5" xr3:uid="{FBFC844F-3F2B-4305-9BE6-CA61C145C7D9}" name="Cantidad" totalsRowFunction="custom" dataDxfId="7052" totalsRowDxfId="7051">
      <totalsRowFormula array="1">IF(AND(IF(C126="Incluir",TablaSTdA1.1485355565758596018[Unidad de medida]&gt;=0,TablaSTdA1.1485355565758596018[Unidad de medida]=""))=FALSE,"No rellene el indicador sin seleccionar que quiere incluir el subtipo de acción","")</totalsRowFormula>
    </tableColumn>
    <tableColumn id="7" xr3:uid="{9BB3E1C1-0691-4430-9E4F-CA75E2DF00CC}" name="Incluido" dataDxfId="7050" totalsRowDxfId="7049" dataCellStyle="20% - Énfasis3"/>
  </tableColumns>
  <tableStyleInfo name="TableStyleLight9"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3E2AC20C-3926-448F-9438-F64F1FD99160}" name="TablaSTdA1.152546120" displayName="TablaSTdA1.152546120" ref="D144:I146" headerRowDxfId="7048" dataDxfId="7046" headerRowBorderDxfId="7047" tableBorderDxfId="7045" totalsRowBorderDxfId="7044">
  <autoFilter ref="D144:I146" xr:uid="{C5A14A54-2A8C-44BA-B0C4-CB68B2AB300A}"/>
  <tableColumns count="6">
    <tableColumn id="1" xr3:uid="{04B9AE9E-33AB-4D6D-BD31-5F0B53F3F52B}" name="Tipo de Indicador" totalsRowLabel="Resultado" dataDxfId="7043" totalsRowDxfId="7042"/>
    <tableColumn id="2" xr3:uid="{22D52D81-1E63-4915-8834-1176EBEF603E}" name="Código indicador" totalsRowLabel="RC014" dataDxfId="7041" totalsRowDxfId="7040"/>
    <tableColumn id="3" xr3:uid="{DFD4C095-6B9E-4670-8E70-22764F580C4B}" name="Indicador" dataDxfId="7039" totalsRowDxfId="7038" dataCellStyle="20% - Énfasis3">
      <calculatedColumnFormula>IFERROR(VLOOKUP(E145,TablaIndicadores[[Código]:[Unidad de medida]],2,0),"")</calculatedColumnFormula>
    </tableColumn>
    <tableColumn id="4" xr3:uid="{E7DA330D-ACBC-4A93-AC4F-DC44B32C2787}" name="Unidad de medida" dataDxfId="7037" totalsRowDxfId="7036">
      <calculatedColumnFormula>IFERROR(VLOOKUP(E145,TablaIndicadores[[Código]:[Unidad de medida]],3,0),"")</calculatedColumnFormula>
    </tableColumn>
    <tableColumn id="5" xr3:uid="{5DD5D8C9-B96E-4873-A1BE-B8A3875D1C4B}" name="Cantidad" totalsRowFunction="custom" dataDxfId="7035" totalsRowDxfId="7034">
      <totalsRowFormula array="1">IF(AND(IF(C137="Incluir",TablaSTdA1.152546120[Unidad de medida]&gt;=0,TablaSTdA1.152546120[Unidad de medida]=""))=FALSE,"No rellene el indicador sin seleccionar que quiere incluir el subtipo de acción","")</totalsRowFormula>
    </tableColumn>
    <tableColumn id="7" xr3:uid="{0D449635-24C3-4183-A434-F58FB3B36D27}" name="Incluido" dataDxfId="7033" totalsRowDxfId="7032" dataCellStyle="20% - Énfasis3"/>
  </tableColumns>
  <tableStyleInfo name="TableStyleLight9"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F1830863-EC2F-41EA-9D51-EAB163A8E469}" name="TablaSTdA1.15254616221" displayName="TablaSTdA1.15254616221" ref="D153:I155" headerRowDxfId="7031" dataDxfId="7029" headerRowBorderDxfId="7030" tableBorderDxfId="7028" totalsRowBorderDxfId="7027">
  <autoFilter ref="D153:I155" xr:uid="{3D0A72F9-E111-4312-B272-8E0AE7862817}"/>
  <tableColumns count="6">
    <tableColumn id="1" xr3:uid="{142763DF-D506-4AA7-8F5F-D933FD1D432B}" name="Tipo de Indicador" totalsRowLabel="Resultado" dataDxfId="7026" totalsRowDxfId="7025"/>
    <tableColumn id="2" xr3:uid="{C33E07B3-9790-4A36-ABBB-63F148368B27}" name="Código indicador" totalsRowLabel="RC014" dataDxfId="7024" totalsRowDxfId="7023"/>
    <tableColumn id="3" xr3:uid="{038EE59A-A26D-4B2A-9409-2077B61F023D}" name="Indicador" dataDxfId="7022" totalsRowDxfId="7021" dataCellStyle="20% - Énfasis3">
      <calculatedColumnFormula>IFERROR(VLOOKUP(E154,TablaIndicadores[[Código]:[Unidad de medida]],2,0),"")</calculatedColumnFormula>
    </tableColumn>
    <tableColumn id="4" xr3:uid="{5466CFA3-B5F6-4CB8-BDC6-162A8AC279E6}" name="Unidad de medida" dataDxfId="7020" totalsRowDxfId="7019">
      <calculatedColumnFormula>IFERROR(VLOOKUP(E154,TablaIndicadores[[Código]:[Unidad de medida]],3,0),"")</calculatedColumnFormula>
    </tableColumn>
    <tableColumn id="5" xr3:uid="{39871FBB-214C-47F9-89A8-D1276BB5EF48}" name="Cantidad" totalsRowFunction="custom" dataDxfId="7018" totalsRowDxfId="7017">
      <totalsRowFormula array="1">IF(AND(IF(C146="Incluir",TablaSTdA1.15254616221[Unidad de medida]&gt;=0,TablaSTdA1.15254616221[Unidad de medida]=""))=FALSE,"No rellene el indicador sin seleccionar que quiere incluir el subtipo de acción","")</totalsRowFormula>
    </tableColumn>
    <tableColumn id="7" xr3:uid="{68094188-9D67-4E30-A6D3-5D0E94E0E669}" name="Incluido" dataDxfId="7016" totalsRowDxfId="7015" dataCellStyle="20% - Énfasis3"/>
  </tableColumns>
  <tableStyleInfo name="TableStyleLight9"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3890CAFE-4312-4C7C-8953-D0F6509F4E73}" name="TablaSTdA1.1525461626322" displayName="TablaSTdA1.1525461626322" ref="D162:I164" headerRowDxfId="7014" dataDxfId="7012" headerRowBorderDxfId="7013" tableBorderDxfId="7011" totalsRowBorderDxfId="7010">
  <autoFilter ref="D162:I164" xr:uid="{F4B163C6-3327-4DE7-81E1-8B884E98BBD6}"/>
  <tableColumns count="6">
    <tableColumn id="1" xr3:uid="{1FD4C83F-FA21-4E63-8A91-2AAFEE30CADF}" name="Tipo de Indicador" totalsRowLabel="Resultado" dataDxfId="7009" totalsRowDxfId="7008"/>
    <tableColumn id="2" xr3:uid="{8D4F5871-7CFC-47C6-BBFA-620FE0D20A9A}" name="Código indicador" totalsRowLabel="RC014" dataDxfId="7007" totalsRowDxfId="7006"/>
    <tableColumn id="3" xr3:uid="{5A953A12-804C-47DA-BAC4-EB5A121C72A0}" name="Indicador" dataDxfId="7005" totalsRowDxfId="7004" dataCellStyle="20% - Énfasis3">
      <calculatedColumnFormula>IFERROR(VLOOKUP(E163,TablaIndicadores[[Código]:[Unidad de medida]],2,0),"")</calculatedColumnFormula>
    </tableColumn>
    <tableColumn id="4" xr3:uid="{667B98A0-F4A0-41F0-B1FE-6F20BB113BA2}" name="Unidad de medida" dataDxfId="7003" totalsRowDxfId="7002">
      <calculatedColumnFormula>IFERROR(VLOOKUP(E163,TablaIndicadores[[Código]:[Unidad de medida]],3,0),"")</calculatedColumnFormula>
    </tableColumn>
    <tableColumn id="5" xr3:uid="{E33452D7-9000-4C9C-BC42-95C3A416CF92}" name="Cantidad" totalsRowFunction="custom" dataDxfId="7001" totalsRowDxfId="7000">
      <totalsRowFormula array="1">IF(AND(IF(C155="Incluir",TablaSTdA1.1525461626322[Unidad de medida]&gt;=0,TablaSTdA1.1525461626322[Unidad de medida]=""))=FALSE,"No rellene el indicador sin seleccionar que quiere incluir el subtipo de acción","")</totalsRowFormula>
    </tableColumn>
    <tableColumn id="7" xr3:uid="{EB2D77C0-2D8E-4DEF-9DEA-47D0AB8D6D9D}" name="Incluido" dataDxfId="6999" totalsRowDxfId="6998" dataCellStyle="20% - Énfasis3"/>
  </tableColumns>
  <tableStyleInfo name="TableStyleLight9"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8B79E09A-40AC-4BA3-B8D3-F11C2E7E982D}" name="TablaSTdA1.152546162636423" displayName="TablaSTdA1.152546162636423" ref="D171:I173" headerRowDxfId="6997" dataDxfId="6995" headerRowBorderDxfId="6996" tableBorderDxfId="6994" totalsRowBorderDxfId="6993">
  <autoFilter ref="D171:I173" xr:uid="{0C2E3642-E261-4EC5-BC93-94C155FF95BD}"/>
  <tableColumns count="6">
    <tableColumn id="1" xr3:uid="{31B8A6B0-353E-4AAD-98FE-3CEF201BCEC7}" name="Tipo de Indicador" totalsRowLabel="Resultado" dataDxfId="6992" totalsRowDxfId="6991"/>
    <tableColumn id="2" xr3:uid="{A0CB32CD-7779-420B-A678-F82EE34F32F8}" name="Código indicador" totalsRowLabel="RC014" dataDxfId="6990" totalsRowDxfId="6989"/>
    <tableColumn id="3" xr3:uid="{88B4BF9D-727B-4A80-8C95-57846015DB85}" name="Indicador" dataDxfId="6988" totalsRowDxfId="6987" dataCellStyle="20% - Énfasis3">
      <calculatedColumnFormula>IFERROR(VLOOKUP(E172,TablaIndicadores[[Código]:[Unidad de medida]],2,0),"")</calculatedColumnFormula>
    </tableColumn>
    <tableColumn id="4" xr3:uid="{6212FB77-3243-4726-A729-8A7E183EA58F}" name="Unidad de medida" dataDxfId="6986" totalsRowDxfId="6985">
      <calculatedColumnFormula>IFERROR(VLOOKUP(E172,TablaIndicadores[[Código]:[Unidad de medida]],3,0),"")</calculatedColumnFormula>
    </tableColumn>
    <tableColumn id="5" xr3:uid="{2455F236-2D80-47D6-8D30-53CBCC8F3617}" name="Cantidad" totalsRowFunction="custom" dataDxfId="6984" totalsRowDxfId="6983">
      <totalsRowFormula array="1">IF(AND(IF(C164="Incluir",TablaSTdA1.152546162636423[Unidad de medida]&gt;=0,TablaSTdA1.152546162636423[Unidad de medida]=""))=FALSE,"No rellene el indicador sin seleccionar que quiere incluir el subtipo de acción","")</totalsRowFormula>
    </tableColumn>
    <tableColumn id="7" xr3:uid="{55709221-CFC0-4F38-8F9B-4A12AF2365F0}" name="Incluido" dataDxfId="6982" totalsRowDxfId="6981" dataCellStyle="20% - Énfasis3"/>
  </tableColumns>
  <tableStyleInfo name="TableStyleLight9"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A7B7AB9-F99C-4B48-92D3-7CB80FD2C55C}" name="TablaSTdA1.15254616263646524" displayName="TablaSTdA1.15254616263646524" ref="D180:I182" headerRowDxfId="6980" dataDxfId="6978" headerRowBorderDxfId="6979" tableBorderDxfId="6977" totalsRowBorderDxfId="6976">
  <autoFilter ref="D180:I182" xr:uid="{F356F671-86E7-486B-BF05-7FD307BD4A1B}"/>
  <tableColumns count="6">
    <tableColumn id="1" xr3:uid="{65F62334-CB19-4803-A941-81A96E27C25B}" name="Tipo de Indicador" totalsRowLabel="Resultado" dataDxfId="6975" totalsRowDxfId="6974"/>
    <tableColumn id="2" xr3:uid="{4E387E14-2825-43E3-8A37-FC546843969D}" name="Código indicador" totalsRowLabel="RC014" dataDxfId="6973" totalsRowDxfId="6972"/>
    <tableColumn id="3" xr3:uid="{187DBF01-AE07-495E-B08E-194DFF2259BA}" name="Indicador" dataDxfId="6971" totalsRowDxfId="6970" dataCellStyle="20% - Énfasis3">
      <calculatedColumnFormula>IFERROR(VLOOKUP(E181,TablaIndicadores[[Código]:[Unidad de medida]],2,0),"")</calculatedColumnFormula>
    </tableColumn>
    <tableColumn id="4" xr3:uid="{990DBD2B-5A68-4561-A52F-64FE6526FF32}" name="Unidad de medida" dataDxfId="6969" totalsRowDxfId="6968">
      <calculatedColumnFormula>IFERROR(VLOOKUP(E181,TablaIndicadores[[Código]:[Unidad de medida]],3,0),"")</calculatedColumnFormula>
    </tableColumn>
    <tableColumn id="5" xr3:uid="{5DB3E06F-D5B7-406E-AE99-486FE6395FBC}" name="Cantidad" totalsRowFunction="custom" dataDxfId="6967" totalsRowDxfId="6966">
      <totalsRowFormula array="1">IF(AND(IF(C173="Incluir",TablaSTdA1.15254616263646524[Unidad de medida]&gt;=0,TablaSTdA1.15254616263646524[Unidad de medida]=""))=FALSE,"No rellene el indicador sin seleccionar que quiere incluir el subtipo de acción","")</totalsRowFormula>
    </tableColumn>
    <tableColumn id="7" xr3:uid="{6F694377-2284-4C9E-ADEE-2059FC3FB7D6}" name="Incluido" dataDxfId="6965" totalsRowDxfId="6964" dataCellStyle="20% - Énfasis3"/>
  </tableColumns>
  <tableStyleInfo name="TableStyleLight9"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B925FDD0-CCEB-4814-9CF7-FB3BDB235381}" name="TablaSTdA1.15254616625" displayName="TablaSTdA1.15254616625" ref="D191:I193" headerRowDxfId="6963" dataDxfId="6961" headerRowBorderDxfId="6962" tableBorderDxfId="6960" totalsRowBorderDxfId="6959">
  <autoFilter ref="D191:I193" xr:uid="{8E7C725C-33A9-48F7-806E-089DA5811EA4}"/>
  <tableColumns count="6">
    <tableColumn id="1" xr3:uid="{8BFB385F-74C6-4643-BB73-4A11A3C58EC9}" name="Tipo de Indicador" totalsRowLabel="Resultado" dataDxfId="6958" totalsRowDxfId="6957"/>
    <tableColumn id="2" xr3:uid="{92C5F1D0-9C0B-4569-B494-9E44F8B271DA}" name="Código indicador" totalsRowLabel="RC014" dataDxfId="6956" totalsRowDxfId="6955"/>
    <tableColumn id="3" xr3:uid="{DE4977F8-368D-4369-B655-6338EF275F90}" name="Indicador" dataDxfId="6954" totalsRowDxfId="6953" dataCellStyle="20% - Énfasis3">
      <calculatedColumnFormula>IFERROR(VLOOKUP(E192,TablaIndicadores[[Código]:[Unidad de medida]],2,0),"")</calculatedColumnFormula>
    </tableColumn>
    <tableColumn id="4" xr3:uid="{5B83F1F5-46F1-403D-929A-0D37C8DED4E6}" name="Unidad de medida" dataDxfId="6952" totalsRowDxfId="6951">
      <calculatedColumnFormula>IFERROR(VLOOKUP(E192,TablaIndicadores[[Código]:[Unidad de medida]],3,0),"")</calculatedColumnFormula>
    </tableColumn>
    <tableColumn id="5" xr3:uid="{A708140B-2C88-483A-8634-0D9C2E131691}" name="Cantidad" totalsRowFunction="custom" dataDxfId="6950" totalsRowDxfId="6949">
      <totalsRowFormula array="1">IF(AND(IF(C184="Incluir",TablaSTdA1.15254616625[Unidad de medida]&gt;=0,TablaSTdA1.15254616625[Unidad de medida]=""))=FALSE,"No rellene el indicador sin seleccionar que quiere incluir el subtipo de acción","")</totalsRowFormula>
    </tableColumn>
    <tableColumn id="7" xr3:uid="{1079F9C7-9E1D-4FF7-97AA-1E17FBF5B75F}" name="Incluido" dataDxfId="6948" totalsRowDxfId="6947" dataCellStyle="20% - Énfasis3"/>
  </tableColumns>
  <tableStyleInfo name="TableStyleLight9"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B2914D5-488F-4CC3-8F97-9C3DD1C22249}" name="TablaSTdA1.1525461666726" displayName="TablaSTdA1.1525461666726" ref="D200:I202" headerRowDxfId="6946" dataDxfId="6944" headerRowBorderDxfId="6945" tableBorderDxfId="6943" totalsRowBorderDxfId="6942">
  <autoFilter ref="D200:I202" xr:uid="{718E4DC1-CFC5-4AEE-A222-F5B8AEE19899}"/>
  <tableColumns count="6">
    <tableColumn id="1" xr3:uid="{3652B971-0034-44E4-A950-E0C6F6437D93}" name="Tipo de Indicador" totalsRowLabel="Resultado" dataDxfId="6941" totalsRowDxfId="6940"/>
    <tableColumn id="2" xr3:uid="{71A80B75-9EDE-4E86-B903-A4C67CA874BF}" name="Código indicador" totalsRowLabel="RC014" dataDxfId="6939" totalsRowDxfId="6938"/>
    <tableColumn id="3" xr3:uid="{D2EF16B7-106A-4423-B3CD-023E87A835A1}" name="Indicador" dataDxfId="6937" totalsRowDxfId="6936" dataCellStyle="20% - Énfasis3">
      <calculatedColumnFormula>IFERROR(VLOOKUP(E201,TablaIndicadores[[Código]:[Unidad de medida]],2,0),"")</calculatedColumnFormula>
    </tableColumn>
    <tableColumn id="4" xr3:uid="{23B1F155-261E-4085-ACC2-A210F43B8901}" name="Unidad de medida" dataDxfId="6935" totalsRowDxfId="6934">
      <calculatedColumnFormula>IFERROR(VLOOKUP(E201,TablaIndicadores[[Código]:[Unidad de medida]],3,0),"")</calculatedColumnFormula>
    </tableColumn>
    <tableColumn id="5" xr3:uid="{50694D14-9306-41B4-BEEE-70631AC0D21C}" name="Cantidad" totalsRowFunction="custom" dataDxfId="6933" totalsRowDxfId="6932">
      <totalsRowFormula array="1">IF(AND(IF(C193="Incluir",TablaSTdA1.1525461666726[Unidad de medida]&gt;=0,TablaSTdA1.1525461666726[Unidad de medida]=""))=FALSE,"No rellene el indicador sin seleccionar que quiere incluir el subtipo de acción","")</totalsRowFormula>
    </tableColumn>
    <tableColumn id="7" xr3:uid="{AA457326-E167-46CB-956E-3D76D32CAD39}" name="Incluido" dataDxfId="6931" totalsRowDxfId="6930" dataCellStyle="20% - Énfasis3"/>
  </tableColumns>
  <tableStyleInfo name="TableStyleLight9"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72319E5E-4A97-4171-81D6-D84D33EC9FD1}" name="TablaSTdA1.152546166676827" displayName="TablaSTdA1.152546166676827" ref="D209:I211" headerRowDxfId="6929" dataDxfId="6927" headerRowBorderDxfId="6928" tableBorderDxfId="6926" totalsRowBorderDxfId="6925">
  <autoFilter ref="D209:I211" xr:uid="{B21F3934-1224-44CC-AA2E-935D2B9B447E}"/>
  <tableColumns count="6">
    <tableColumn id="1" xr3:uid="{C95AE687-B38C-4A5F-BA1D-CBF191C3E034}" name="Tipo de Indicador" totalsRowLabel="Resultado" dataDxfId="6924" totalsRowDxfId="6923"/>
    <tableColumn id="2" xr3:uid="{6E8C2AE0-A91E-42CD-B690-F19B4E8846A4}" name="Código indicador" totalsRowLabel="RC014" dataDxfId="6922" totalsRowDxfId="6921"/>
    <tableColumn id="3" xr3:uid="{F9A11EA5-5157-4094-8A0A-5ACBCFE4A568}" name="Indicador" dataDxfId="6920" totalsRowDxfId="6919" dataCellStyle="20% - Énfasis3">
      <calculatedColumnFormula>IFERROR(VLOOKUP(E210,TablaIndicadores[[Código]:[Unidad de medida]],2,0),"")</calculatedColumnFormula>
    </tableColumn>
    <tableColumn id="4" xr3:uid="{4E15D504-15A6-4C82-92FF-1C7475D13619}" name="Unidad de medida" dataDxfId="6918" totalsRowDxfId="6917">
      <calculatedColumnFormula>IFERROR(VLOOKUP(E210,TablaIndicadores[[Código]:[Unidad de medida]],3,0),"")</calculatedColumnFormula>
    </tableColumn>
    <tableColumn id="5" xr3:uid="{471567DF-28D2-4983-BCB8-BA7D3139E9DE}" name="Cantidad" totalsRowFunction="custom" dataDxfId="6916" totalsRowDxfId="6915">
      <totalsRowFormula array="1">IF(AND(IF(C202="Incluir",TablaSTdA1.152546166676827[Unidad de medida]&gt;=0,TablaSTdA1.152546166676827[Unidad de medida]=""))=FALSE,"No rellene el indicador sin seleccionar que quiere incluir el subtipo de acción","")</totalsRowFormula>
    </tableColumn>
    <tableColumn id="7" xr3:uid="{62387C27-6A83-4B43-AF70-7F20321CC6D9}" name="Incluido" dataDxfId="6914" totalsRowDxfId="6913" dataCellStyle="20% - Énfasis3"/>
  </tableColumns>
  <tableStyleInfo name="TableStyleLight9"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1E5B909C-6580-41DE-8061-B050C6DE1E8E}" name="TablaSTdA1.15254616667686928" displayName="TablaSTdA1.15254616667686928" ref="D220:I222" headerRowDxfId="6912" dataDxfId="6910" headerRowBorderDxfId="6911" tableBorderDxfId="6909" totalsRowBorderDxfId="6908">
  <autoFilter ref="D220:I222" xr:uid="{F79E9E40-23B8-4F07-AAEA-E75BA12B9C24}"/>
  <tableColumns count="6">
    <tableColumn id="1" xr3:uid="{1808DB2D-F72C-4894-86F9-294F7DE329A7}" name="Tipo de Indicador" totalsRowLabel="Resultado" dataDxfId="6907" totalsRowDxfId="6906"/>
    <tableColumn id="2" xr3:uid="{231F34E2-76F4-469E-B913-13451AA481FA}" name="Código indicador" totalsRowLabel="RC014" dataDxfId="6905" totalsRowDxfId="6904"/>
    <tableColumn id="3" xr3:uid="{CB761A6D-AF6C-4FAF-8748-7C7BAC2A7FB0}" name="Indicador" dataDxfId="6903" totalsRowDxfId="6902" dataCellStyle="20% - Énfasis3">
      <calculatedColumnFormula>IFERROR(VLOOKUP(E221,TablaIndicadores[[Código]:[Unidad de medida]],2,0),"")</calculatedColumnFormula>
    </tableColumn>
    <tableColumn id="4" xr3:uid="{65FC5E9F-E9BC-4D41-9133-899AD1BD94CB}" name="Unidad de medida" dataDxfId="6901" totalsRowDxfId="6900">
      <calculatedColumnFormula>IFERROR(VLOOKUP(E221,TablaIndicadores[[Código]:[Unidad de medida]],3,0),"")</calculatedColumnFormula>
    </tableColumn>
    <tableColumn id="5" xr3:uid="{2822992F-4DAA-44E4-B5E2-DA09BE5CAFB1}" name="Cantidad" totalsRowFunction="custom" dataDxfId="6899" totalsRowDxfId="6898">
      <totalsRowFormula array="1">IF(AND(IF(C211="Incluir",TablaSTdA1.15254616667686928[Unidad de medida]&gt;=0,TablaSTdA1.15254616667686928[Unidad de medida]=""))=FALSE,"No rellene el indicador sin seleccionar que quiere incluir el subtipo de acción","")</totalsRowFormula>
    </tableColumn>
    <tableColumn id="7" xr3:uid="{105BBB41-AAD3-4C6F-B3A9-0FAD55792D0E}" name="Incluido" dataDxfId="6897" totalsRowDxfId="6896" dataCellStyle="20% - Énfasis3"/>
  </tableColumns>
  <tableStyleInfo name="TableStyleLight9"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4FD751BA-DD42-48DB-83AE-C16EFD6DEE0D}" name="TablaSTdA1.1525461666768697029" displayName="TablaSTdA1.1525461666768697029" ref="D229:I231" headerRowDxfId="6895" dataDxfId="6893" headerRowBorderDxfId="6894" tableBorderDxfId="6892" totalsRowBorderDxfId="6891">
  <autoFilter ref="D229:I231" xr:uid="{7E3E9E0B-0896-45AA-97F6-41A453B78B45}"/>
  <tableColumns count="6">
    <tableColumn id="1" xr3:uid="{B978442E-4FAA-4002-841A-6E4B0960A1DA}" name="Tipo de Indicador" totalsRowLabel="Resultado" dataDxfId="6890" totalsRowDxfId="6889"/>
    <tableColumn id="2" xr3:uid="{F7F4B221-0553-440C-B4E8-6216A9976A91}" name="Código indicador" totalsRowLabel="RC014" dataDxfId="6888" totalsRowDxfId="6887"/>
    <tableColumn id="3" xr3:uid="{55B04468-6C65-4EEF-BE32-FA701FC6481B}" name="Indicador" dataDxfId="6886" totalsRowDxfId="6885" dataCellStyle="20% - Énfasis3">
      <calculatedColumnFormula>IFERROR(VLOOKUP(E230,TablaIndicadores[[Código]:[Unidad de medida]],2,0),"")</calculatedColumnFormula>
    </tableColumn>
    <tableColumn id="4" xr3:uid="{1ABAF487-AEC7-48C9-8310-60ED5D67A164}" name="Unidad de medida" dataDxfId="6884" totalsRowDxfId="6883">
      <calculatedColumnFormula>IFERROR(VLOOKUP(E230,TablaIndicadores[[Código]:[Unidad de medida]],3,0),"")</calculatedColumnFormula>
    </tableColumn>
    <tableColumn id="5" xr3:uid="{AF138679-1ED0-47BF-8054-E1F9F46D26BB}" name="Cantidad" totalsRowFunction="custom" dataDxfId="6882" totalsRowDxfId="6881">
      <totalsRowFormula array="1">IF(AND(IF(C220="Incluir",TablaSTdA1.1525461666768697029[Unidad de medida]&gt;=0,TablaSTdA1.1525461666768697029[Unidad de medida]=""))=FALSE,"No rellene el indicador sin seleccionar que quiere incluir el subtipo de acción","")</totalsRowFormula>
    </tableColumn>
    <tableColumn id="7" xr3:uid="{2DD728AB-D0ED-46CE-A32E-DCFC6560EEA4}" name="Incluido" dataDxfId="6880" totalsRowDxfId="6879" dataCellStyle="20% - Énfasis3"/>
  </tableColumns>
  <tableStyleInfo name="TableStyleLight9"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3306711B-9BD8-469B-A5F7-6351A89605F5}" name="TablaSTdA1.152546166676869707130" displayName="TablaSTdA1.152546166676869707130" ref="D238:I240" headerRowDxfId="6878" dataDxfId="6876" headerRowBorderDxfId="6877" tableBorderDxfId="6875" totalsRowBorderDxfId="6874">
  <autoFilter ref="D238:I240" xr:uid="{0F05FA43-6A18-460F-BEF5-EE127BE3BBEF}"/>
  <tableColumns count="6">
    <tableColumn id="1" xr3:uid="{6FF01901-10CA-486F-9650-72ADF4481CC3}" name="Tipo de Indicador" totalsRowLabel="Resultado" dataDxfId="6873" totalsRowDxfId="6872"/>
    <tableColumn id="2" xr3:uid="{F3410974-2E60-49E4-81B3-7A6148775B16}" name="Código indicador" totalsRowLabel="RC014" dataDxfId="6871" totalsRowDxfId="6870"/>
    <tableColumn id="3" xr3:uid="{E86550B4-844D-4C94-A8CB-4D4BC7659A2D}" name="Indicador" dataDxfId="6869" totalsRowDxfId="6868" dataCellStyle="20% - Énfasis3">
      <calculatedColumnFormula>IFERROR(VLOOKUP(E239,TablaIndicadores[[Código]:[Unidad de medida]],2,0),"")</calculatedColumnFormula>
    </tableColumn>
    <tableColumn id="4" xr3:uid="{06ECF10E-0222-4FCB-9D09-FAA3BCF53190}" name="Unidad de medida" dataDxfId="6867" totalsRowDxfId="6866">
      <calculatedColumnFormula>IFERROR(VLOOKUP(E239,TablaIndicadores[[Código]:[Unidad de medida]],3,0),"")</calculatedColumnFormula>
    </tableColumn>
    <tableColumn id="5" xr3:uid="{9357FFFC-C5AC-4BA8-A315-0BEE83EACB61}" name="Cantidad" totalsRowFunction="custom" dataDxfId="6865" totalsRowDxfId="6864">
      <totalsRowFormula array="1">IF(AND(IF(C229="Incluir",TablaSTdA1.152546166676869707130[Unidad de medida]&gt;=0,TablaSTdA1.152546166676869707130[Unidad de medida]=""))=FALSE,"No rellene el indicador sin seleccionar que quiere incluir el subtipo de acción","")</totalsRowFormula>
    </tableColumn>
    <tableColumn id="7" xr3:uid="{D7BF323C-D948-4A96-B168-1151C7445FDB}" name="Incluido" dataDxfId="6863" totalsRowDxfId="6862" dataCellStyle="20% - Énfasis3"/>
  </tableColumns>
  <tableStyleInfo name="TableStyleLight9"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ED25C325-E140-44BE-AE9B-022C31F74B9C}" name="TablaSTdA1.15254616263647231" displayName="TablaSTdA1.15254616263647231" ref="D247:I249" headerRowDxfId="6861" dataDxfId="6859" headerRowBorderDxfId="6860" tableBorderDxfId="6858" totalsRowBorderDxfId="6857">
  <autoFilter ref="D247:I249" xr:uid="{CFD436BC-1417-4552-8A56-990E2A292185}"/>
  <tableColumns count="6">
    <tableColumn id="1" xr3:uid="{E9AC993C-EFB8-4F5B-B7F4-41A5CE36A0A5}" name="Tipo de Indicador" totalsRowLabel="Resultado" dataDxfId="6856" totalsRowDxfId="6855"/>
    <tableColumn id="2" xr3:uid="{56FED190-B284-456D-B7A1-BA52CFC22CAF}" name="Código indicador" totalsRowLabel="RC014" dataDxfId="6854" totalsRowDxfId="6853"/>
    <tableColumn id="3" xr3:uid="{B4BF1DEF-C0FE-428B-9369-8EA0597140A6}" name="Indicador" dataDxfId="6852" totalsRowDxfId="6851" dataCellStyle="20% - Énfasis3">
      <calculatedColumnFormula>IFERROR(VLOOKUP(E248,TablaIndicadores[[Código]:[Unidad de medida]],2,0),"")</calculatedColumnFormula>
    </tableColumn>
    <tableColumn id="4" xr3:uid="{80733371-98D8-4803-89C8-9B319493C4A9}" name="Unidad de medida" dataDxfId="6850" totalsRowDxfId="6849">
      <calculatedColumnFormula>IFERROR(VLOOKUP(E248,TablaIndicadores[[Código]:[Unidad de medida]],3,0),"")</calculatedColumnFormula>
    </tableColumn>
    <tableColumn id="5" xr3:uid="{7FD8817A-AE40-446C-AFEB-BD4F079BACB0}" name="Cantidad" totalsRowFunction="custom" dataDxfId="6848" totalsRowDxfId="6847">
      <totalsRowFormula array="1">IF(AND(IF(C240="Incluir",TablaSTdA1.15254616263647231[Unidad de medida]&gt;=0,TablaSTdA1.15254616263647231[Unidad de medida]=""))=FALSE,"No rellene el indicador sin seleccionar que quiere incluir el subtipo de acción","")</totalsRowFormula>
    </tableColumn>
    <tableColumn id="7" xr3:uid="{5C269D71-8FC8-4E06-AC21-BF85B8A177C6}" name="Incluido" dataDxfId="6846" totalsRowDxfId="6845" dataCellStyle="20% - Énfasis3"/>
  </tableColumns>
  <tableStyleInfo name="TableStyleLight9"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3129091-02F2-414A-88D7-3725EA19D00D}" name="TablaSTdA1.1525461626364727332" displayName="TablaSTdA1.1525461626364727332" ref="D256:I258" headerRowDxfId="6844" dataDxfId="6842" headerRowBorderDxfId="6843" tableBorderDxfId="6841" totalsRowBorderDxfId="6840">
  <autoFilter ref="D256:I258" xr:uid="{82D64D55-554F-483F-9356-47430D58D139}"/>
  <tableColumns count="6">
    <tableColumn id="1" xr3:uid="{1462040E-921D-4742-9C76-471A75AF73DD}" name="Tipo de Indicador" totalsRowLabel="Resultado" dataDxfId="6839" totalsRowDxfId="6838"/>
    <tableColumn id="2" xr3:uid="{67E02033-8807-4483-AD87-01FB1154C0F4}" name="Código indicador" totalsRowLabel="RC014" dataDxfId="6837" totalsRowDxfId="6836"/>
    <tableColumn id="3" xr3:uid="{CC926971-9BA4-41FC-BB10-E757E4DDB2B3}" name="Indicador" dataDxfId="6835" totalsRowDxfId="6834" dataCellStyle="20% - Énfasis3">
      <calculatedColumnFormula>IFERROR(VLOOKUP(E257,TablaIndicadores[[Código]:[Unidad de medida]],2,0),"")</calculatedColumnFormula>
    </tableColumn>
    <tableColumn id="4" xr3:uid="{3E41841C-091D-442C-B2F3-770B5C387908}" name="Unidad de medida" dataDxfId="6833" totalsRowDxfId="6832">
      <calculatedColumnFormula>IFERROR(VLOOKUP(E257,TablaIndicadores[[Código]:[Unidad de medida]],3,0),"")</calculatedColumnFormula>
    </tableColumn>
    <tableColumn id="5" xr3:uid="{AB952395-664E-4283-8A61-EC691EAC9E71}" name="Cantidad" totalsRowFunction="custom" dataDxfId="6831" totalsRowDxfId="6830">
      <totalsRowFormula array="1">IF(AND(IF(C249="Incluir",TablaSTdA1.1525461626364727332[Unidad de medida]&gt;=0,TablaSTdA1.1525461626364727332[Unidad de medida]=""))=FALSE,"No rellene el indicador sin seleccionar que quiere incluir el subtipo de acción","")</totalsRowFormula>
    </tableColumn>
    <tableColumn id="7" xr3:uid="{A04C19B5-E820-4D3A-9D68-A235D0629CCA}" name="Incluido" dataDxfId="6829" totalsRowDxfId="6828" dataCellStyle="20% - Énfasis3"/>
  </tableColumns>
  <tableStyleInfo name="TableStyleLight9"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1B8BC503-E3CC-4996-9E08-784159C857EB}" name="TablaSTdA1.152546162636472737533" displayName="TablaSTdA1.152546162636472737533" ref="D267:I269" headerRowDxfId="6827" dataDxfId="6825" headerRowBorderDxfId="6826" tableBorderDxfId="6824" totalsRowBorderDxfId="6823">
  <autoFilter ref="D267:I269" xr:uid="{03C060CF-033E-48A0-AC2C-92A6791A75F1}"/>
  <tableColumns count="6">
    <tableColumn id="1" xr3:uid="{123C9B61-E5E0-4C8F-9B5E-D2428C57A5DE}" name="Tipo de Indicador" totalsRowLabel="Resultado" dataDxfId="6822" totalsRowDxfId="6821"/>
    <tableColumn id="2" xr3:uid="{B36AE430-6F26-4E0D-9174-BFB77C7486E6}" name="Código indicador" totalsRowLabel="RC014" dataDxfId="6820" totalsRowDxfId="6819"/>
    <tableColumn id="3" xr3:uid="{67DB0EB1-6E2F-4BBE-9B30-8EB9FFC73799}" name="Indicador" dataDxfId="6818" totalsRowDxfId="6817" dataCellStyle="20% - Énfasis3">
      <calculatedColumnFormula>IFERROR(VLOOKUP(E268,TablaIndicadores[[Código]:[Unidad de medida]],2,0),"")</calculatedColumnFormula>
    </tableColumn>
    <tableColumn id="4" xr3:uid="{0D2486FD-899E-4103-8887-C9BA57D8F525}" name="Unidad de medida" dataDxfId="6816" totalsRowDxfId="6815">
      <calculatedColumnFormula>IFERROR(VLOOKUP(E268,TablaIndicadores[[Código]:[Unidad de medida]],3,0),"")</calculatedColumnFormula>
    </tableColumn>
    <tableColumn id="5" xr3:uid="{6E65DFCB-C449-4415-B2E3-B5099052C960}" name="Cantidad" totalsRowFunction="custom" dataDxfId="6814" totalsRowDxfId="6813">
      <totalsRowFormula array="1">IF(AND(IF(C260="Incluir",TablaSTdA1.152546162636472737533[Unidad de medida]&gt;=0,TablaSTdA1.152546162636472737533[Unidad de medida]=""))=FALSE,"No rellene el indicador sin seleccionar que quiere incluir el subtipo de acción","")</totalsRowFormula>
    </tableColumn>
    <tableColumn id="7" xr3:uid="{6849E857-F730-4F35-8F68-F6785B910561}" name="Incluido" dataDxfId="6812" totalsRowDxfId="6811" dataCellStyle="20% - Énfasis3"/>
  </tableColumns>
  <tableStyleInfo name="TableStyleLight9"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636EC958-D342-48DE-B852-4BE685A7A340}" name="TablaSTdA1.15254616263647273757634" displayName="TablaSTdA1.15254616263647273757634" ref="D276:I278" headerRowDxfId="6810" dataDxfId="6808" headerRowBorderDxfId="6809" tableBorderDxfId="6807" totalsRowBorderDxfId="6806">
  <autoFilter ref="D276:I278" xr:uid="{0944747C-24CE-43D4-BBAB-1C494CA9A55F}"/>
  <tableColumns count="6">
    <tableColumn id="1" xr3:uid="{DF41A599-9CD3-4143-A0FC-72F31801047F}" name="Tipo de Indicador" totalsRowLabel="Resultado" dataDxfId="6805" totalsRowDxfId="6804"/>
    <tableColumn id="2" xr3:uid="{A33C4D95-7773-4D3E-A212-E059911F21B6}" name="Código indicador" totalsRowLabel="RC014" dataDxfId="6803" totalsRowDxfId="6802"/>
    <tableColumn id="3" xr3:uid="{24BF417E-25D4-4BDC-86C3-899750476889}" name="Indicador" dataDxfId="6801" totalsRowDxfId="6800" dataCellStyle="20% - Énfasis3">
      <calculatedColumnFormula>IFERROR(VLOOKUP(E277,TablaIndicadores[[Código]:[Unidad de medida]],2,0),"")</calculatedColumnFormula>
    </tableColumn>
    <tableColumn id="4" xr3:uid="{376B7CEF-4B4B-475D-A7F2-1D61FBD67D87}" name="Unidad de medida" dataDxfId="6799" totalsRowDxfId="6798">
      <calculatedColumnFormula>IFERROR(VLOOKUP(E277,TablaIndicadores[[Código]:[Unidad de medida]],3,0),"")</calculatedColumnFormula>
    </tableColumn>
    <tableColumn id="5" xr3:uid="{9A82B4C5-8768-4DE5-BE3E-6D477FEBD551}" name="Cantidad" totalsRowFunction="custom" dataDxfId="6797" totalsRowDxfId="6796">
      <totalsRowFormula array="1">IF(AND(IF(C269="Incluir",TablaSTdA1.15254616263647273757634[Unidad de medida]&gt;=0,TablaSTdA1.15254616263647273757634[Unidad de medida]=""))=FALSE,"No rellene el indicador sin seleccionar que quiere incluir el subtipo de acción","")</totalsRowFormula>
    </tableColumn>
    <tableColumn id="7" xr3:uid="{1093A1D5-11AD-4724-9A6A-3D0E9AB13A8A}" name="Incluido" dataDxfId="6795" totalsRowDxfId="6794" dataCellStyle="20% - Énfasis3"/>
  </tableColumns>
  <tableStyleInfo name="TableStyleLight9"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B0343927-47B9-4828-8784-86603C6A07DC}" name="TablaSTdA1.1525461626364727375767735" displayName="TablaSTdA1.1525461626364727375767735" ref="D285:I287" headerRowDxfId="6793" dataDxfId="6791" headerRowBorderDxfId="6792" tableBorderDxfId="6790" totalsRowBorderDxfId="6789" dataCellStyle="20% - Énfasis3">
  <autoFilter ref="D285:I287" xr:uid="{3F3744ED-93D8-46A8-8B02-566B237D13C1}"/>
  <tableColumns count="6">
    <tableColumn id="1" xr3:uid="{10591340-0706-470D-A856-843710250B62}" name="Tipo de Indicador" totalsRowLabel="Resultado" dataDxfId="6788" totalsRowDxfId="6787" dataCellStyle="20% - Énfasis3"/>
    <tableColumn id="2" xr3:uid="{DB9A60A6-595F-43B0-9C85-9216EA713BE2}" name="Código indicador" totalsRowLabel="RC014" dataDxfId="6786" totalsRowDxfId="6785"/>
    <tableColumn id="3" xr3:uid="{3334C6B1-9425-41F7-8C62-C2F0A823464B}" name="Indicador" dataDxfId="6784" totalsRowDxfId="6783" dataCellStyle="20% - Énfasis3">
      <calculatedColumnFormula>IFERROR(VLOOKUP(E286,TablaIndicadores[[Código]:[Unidad de medida]],2,0),"")</calculatedColumnFormula>
    </tableColumn>
    <tableColumn id="4" xr3:uid="{B20E48D4-1195-4F73-8F82-6CD4CFC17B13}" name="Unidad de medida" dataDxfId="6782" totalsRowDxfId="6781" dataCellStyle="20% - Énfasis3">
      <calculatedColumnFormula>IFERROR(VLOOKUP(E286,TablaIndicadores[[Código]:[Unidad de medida]],3,0),"")</calculatedColumnFormula>
    </tableColumn>
    <tableColumn id="5" xr3:uid="{1CA8BAFA-0AC6-4116-9E3C-5C72B512F1A8}" name="Cantidad" totalsRowFunction="custom" dataDxfId="6780" totalsRowDxfId="6779">
      <totalsRowFormula array="1">IF(AND(IF(C278="Incluir",TablaSTdA1.1525461626364727375767735[Unidad de medida]&gt;=0,TablaSTdA1.1525461626364727375767735[Unidad de medida]=""))=FALSE,"No rellene el indicador sin seleccionar que quiere incluir el subtipo de acción","")</totalsRowFormula>
    </tableColumn>
    <tableColumn id="7" xr3:uid="{7730AA16-7CB9-450B-A5F7-456F09F87B0B}" name="Incluido" dataDxfId="6778" totalsRowDxfId="6777" dataCellStyle="20% - Énfasis3"/>
  </tableColumns>
  <tableStyleInfo name="TableStyleLight9"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A2F8480C-C728-4B7E-A409-B0F24293A1A8}" name="TablaSTdA1.152546162636472737576777836" displayName="TablaSTdA1.152546162636472737576777836" ref="D294:I296" headerRowDxfId="6776" dataDxfId="6774" headerRowBorderDxfId="6775" tableBorderDxfId="6773" totalsRowBorderDxfId="6772" dataCellStyle="20% - Énfasis3">
  <autoFilter ref="D294:I296" xr:uid="{C887D571-7038-4A1E-A5F5-828CD05195FE}"/>
  <tableColumns count="6">
    <tableColumn id="1" xr3:uid="{FA56E566-39A1-4591-86A0-85F13ACD5EC7}" name="Tipo de Indicador" totalsRowLabel="Resultado" dataDxfId="6771" totalsRowDxfId="6770" dataCellStyle="20% - Énfasis3"/>
    <tableColumn id="2" xr3:uid="{13FCC184-CFBE-4305-B1A7-B96E9D10001C}" name="Código indicador" totalsRowLabel="RC014" dataDxfId="6769" totalsRowDxfId="6768"/>
    <tableColumn id="3" xr3:uid="{7CA6451F-0421-4079-BC73-B565BE96440D}" name="Indicador" dataDxfId="6767" totalsRowDxfId="6766" dataCellStyle="20% - Énfasis3">
      <calculatedColumnFormula>IFERROR(VLOOKUP(E295,TablaIndicadores[[Código]:[Unidad de medida]],2,0),"")</calculatedColumnFormula>
    </tableColumn>
    <tableColumn id="4" xr3:uid="{9B636D14-ED68-41BE-8036-98972F2CE49B}" name="Unidad de medida" dataDxfId="6765" totalsRowDxfId="6764" dataCellStyle="20% - Énfasis3">
      <calculatedColumnFormula>IFERROR(VLOOKUP(E295,TablaIndicadores[[Código]:[Unidad de medida]],3,0),"")</calculatedColumnFormula>
    </tableColumn>
    <tableColumn id="5" xr3:uid="{68BE3DB6-AEC2-4B3B-A92E-AA623A832B28}" name="Cantidad" totalsRowFunction="custom" dataDxfId="6763" totalsRowDxfId="6762">
      <totalsRowFormula array="1">IF(AND(IF(C287="Incluir",TablaSTdA1.152546162636472737576777836[Unidad de medida]&gt;=0,TablaSTdA1.152546162636472737576777836[Unidad de medida]=""))=FALSE,"No rellene el indicador sin seleccionar que quiere incluir el subtipo de acción","")</totalsRowFormula>
    </tableColumn>
    <tableColumn id="7" xr3:uid="{3751C477-9B72-4B25-AFB8-444FB786D21A}" name="Incluido" dataDxfId="6761" totalsRowDxfId="6760" dataCellStyle="20% - Énfasis3"/>
  </tableColumns>
  <tableStyleInfo name="TableStyleLight9"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A795D20A-94FD-4942-82A3-B0A7290C178A}" name="TablaSTdA1.15254616263647273757677787937" displayName="TablaSTdA1.15254616263647273757677787937" ref="D303:I305" headerRowDxfId="6759" dataDxfId="6757" headerRowBorderDxfId="6758" tableBorderDxfId="6756" totalsRowBorderDxfId="6755" dataCellStyle="20% - Énfasis3">
  <autoFilter ref="D303:I305" xr:uid="{5E6D0167-0592-4639-A9A4-7F4C661344FB}"/>
  <tableColumns count="6">
    <tableColumn id="1" xr3:uid="{E2E7320B-4388-4172-A2BD-1060E91E117E}" name="Tipo de Indicador" totalsRowLabel="Resultado" dataDxfId="6754" dataCellStyle="20% - Énfasis3"/>
    <tableColumn id="2" xr3:uid="{A17C9F22-0E11-4316-93E3-884F8936A751}" name="Código indicador" totalsRowLabel="RC014" dataDxfId="6753"/>
    <tableColumn id="3" xr3:uid="{06474554-8C7B-4D6E-9F8A-6F85C94107C6}" name="Indicador" dataDxfId="6752" dataCellStyle="20% - Énfasis3">
      <calculatedColumnFormula>IFERROR(VLOOKUP(E304,TablaIndicadores[[Código]:[Unidad de medida]],2,0),"")</calculatedColumnFormula>
    </tableColumn>
    <tableColumn id="4" xr3:uid="{A182425B-B553-4602-8421-C7C99ECACB1A}" name="Unidad de medida" dataDxfId="6751" dataCellStyle="20% - Énfasis3">
      <calculatedColumnFormula>IFERROR(VLOOKUP(E304,TablaIndicadores[[Código]:[Unidad de medida]],3,0),"")</calculatedColumnFormula>
    </tableColumn>
    <tableColumn id="5" xr3:uid="{EBA7D242-7B6D-4A86-8964-F11913CB723B}" name="Cantidad" totalsRowFunction="custom" dataDxfId="6750">
      <totalsRowFormula array="1">IF(AND(IF(C296="Incluir",TablaSTdA1.15254616263647273757677787937[Unidad de medida]&gt;=0,TablaSTdA1.15254616263647273757677787937[Unidad de medida]=""))=FALSE,"No rellene el indicador sin seleccionar que quiere incluir el subtipo de acción","")</totalsRowFormula>
    </tableColumn>
    <tableColumn id="7" xr3:uid="{4403548A-F7E9-4E91-BB5F-731B987FEFB2}" name="Incluido" dataDxfId="6749" dataCellStyle="20% - Énfasis3"/>
  </tableColumns>
  <tableStyleInfo name="TableStyleLight9"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591D5378-73DB-4EAD-8FB3-68CF85816E4B}" name="TablaSTdA1.15254616263647273758038" displayName="TablaSTdA1.15254616263647273758038" ref="D314:I316" headerRowDxfId="6748" dataDxfId="6746" headerRowBorderDxfId="6747" tableBorderDxfId="6745" totalsRowBorderDxfId="6744" dataCellStyle="20% - Énfasis3">
  <autoFilter ref="D314:I316" xr:uid="{0ADB81C9-3D3F-4978-BB71-4CC96B39EB10}"/>
  <tableColumns count="6">
    <tableColumn id="1" xr3:uid="{185293C0-B72B-4489-A3DC-122AD7CAC497}" name="Tipo de Indicador" totalsRowLabel="Resultado" dataDxfId="6743" totalsRowDxfId="6742" dataCellStyle="20% - Énfasis3"/>
    <tableColumn id="2" xr3:uid="{16993697-30F8-495A-9D52-B2188CE07EB0}" name="Código indicador" totalsRowLabel="RC014" dataDxfId="6741" totalsRowDxfId="6740"/>
    <tableColumn id="3" xr3:uid="{F820EAC1-88B9-4BED-9335-064589CE3C5D}" name="Indicador" dataDxfId="6739" totalsRowDxfId="6738" dataCellStyle="20% - Énfasis3">
      <calculatedColumnFormula>IFERROR(VLOOKUP(E315,TablaIndicadores[[Código]:[Unidad de medida]],2,0),"")</calculatedColumnFormula>
    </tableColumn>
    <tableColumn id="4" xr3:uid="{BA21C3E2-31BF-4D41-8DCF-EC5C40F9B8A5}" name="Unidad de medida" dataDxfId="6737" totalsRowDxfId="6736" dataCellStyle="20% - Énfasis3">
      <calculatedColumnFormula>IFERROR(VLOOKUP(E315,TablaIndicadores[[Código]:[Unidad de medida]],3,0),"")</calculatedColumnFormula>
    </tableColumn>
    <tableColumn id="5" xr3:uid="{011AB479-ABE5-4798-A688-70886E5ECB17}" name="Cantidad" totalsRowFunction="custom" dataDxfId="6735" totalsRowDxfId="6734">
      <totalsRowFormula array="1">IF(AND(IF(C307="Incluir",TablaSTdA1.15254616263647273758038[Unidad de medida]&gt;=0,TablaSTdA1.15254616263647273758038[Unidad de medida]=""))=FALSE,"No rellene el indicador sin seleccionar que quiere incluir el subtipo de acción","")</totalsRowFormula>
    </tableColumn>
    <tableColumn id="7" xr3:uid="{EAC7F67C-2651-41BC-95D8-5B26FDDF0AAE}" name="Incluido" dataDxfId="6733" totalsRowDxfId="6732" dataCellStyle="20% - Énfasis3"/>
  </tableColumns>
  <tableStyleInfo name="TableStyleLight9"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A9A786B6-DB37-4E02-8EE7-D4846097A314}" name="TablaSTdA1.1525461626364727375808139" displayName="TablaSTdA1.1525461626364727375808139" ref="D323:I325" headerRowDxfId="6731" dataDxfId="6729" headerRowBorderDxfId="6730" tableBorderDxfId="6728" totalsRowBorderDxfId="6727" dataCellStyle="20% - Énfasis3">
  <autoFilter ref="D323:I325" xr:uid="{1EC163A3-46E7-49EF-8D3A-E86403A81E27}"/>
  <tableColumns count="6">
    <tableColumn id="1" xr3:uid="{66125208-C4A3-4F8B-8BB6-E8B0E8134275}" name="Tipo de Indicador" totalsRowLabel="Resultado" dataDxfId="6726" totalsRowDxfId="6725" dataCellStyle="20% - Énfasis3"/>
    <tableColumn id="2" xr3:uid="{F23A4890-02E9-4732-8CE6-6DB3D8C75009}" name="Código indicador" totalsRowLabel="RC014" dataDxfId="6724" totalsRowDxfId="6723"/>
    <tableColumn id="3" xr3:uid="{AA6B3078-0A33-4FC7-95B1-D885970FDFAF}" name="Indicador" dataDxfId="6722" totalsRowDxfId="6721" dataCellStyle="20% - Énfasis3">
      <calculatedColumnFormula>IFERROR(VLOOKUP(E324,TablaIndicadores[[Código]:[Unidad de medida]],2,0),"")</calculatedColumnFormula>
    </tableColumn>
    <tableColumn id="4" xr3:uid="{4A6ACDA4-483D-436A-914A-EEC90F709D3A}" name="Unidad de medida" dataDxfId="6720" totalsRowDxfId="6719" dataCellStyle="20% - Énfasis3">
      <calculatedColumnFormula>IFERROR(VLOOKUP(E324,TablaIndicadores[[Código]:[Unidad de medida]],3,0),"")</calculatedColumnFormula>
    </tableColumn>
    <tableColumn id="5" xr3:uid="{0B15408B-30C6-4B79-AE82-E90BBD175A4C}" name="Cantidad" totalsRowFunction="custom" dataDxfId="6718" totalsRowDxfId="6717">
      <totalsRowFormula array="1">IF(AND(IF(C316="Incluir",TablaSTdA1.1525461626364727375808139[Unidad de medida]&gt;=0,TablaSTdA1.1525461626364727375808139[Unidad de medida]=""))=FALSE,"No rellene el indicador sin seleccionar que quiere incluir el subtipo de acción","")</totalsRowFormula>
    </tableColumn>
    <tableColumn id="7" xr3:uid="{D429C9A7-FF5B-4E33-A4E4-15D3930E7D58}" name="Incluido" dataDxfId="6716" totalsRowDxfId="6715" dataCellStyle="20% - Énfasis3"/>
  </tableColumns>
  <tableStyleInfo name="TableStyleLight9"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E676B868-89F0-4963-87D7-0A133D71322A}" name="TablaSTdA1.152546162636472737580818240" displayName="TablaSTdA1.152546162636472737580818240" ref="D332:I334" headerRowDxfId="6714" dataDxfId="6712" headerRowBorderDxfId="6713" tableBorderDxfId="6711" totalsRowBorderDxfId="6710" dataCellStyle="20% - Énfasis3">
  <autoFilter ref="D332:I334" xr:uid="{9450DB46-D38B-49E3-9F13-C69DFD5D8BE7}"/>
  <tableColumns count="6">
    <tableColumn id="1" xr3:uid="{7B351526-4531-4EEF-8EC3-0984C13CBC87}" name="Tipo de Indicador" totalsRowLabel="Resultado" dataDxfId="6709" totalsRowDxfId="6708" dataCellStyle="20% - Énfasis3"/>
    <tableColumn id="2" xr3:uid="{34F7E098-B04C-48F8-A17D-F813A97965C5}" name="Código indicador" totalsRowLabel="RC014" dataDxfId="6707" totalsRowDxfId="6706"/>
    <tableColumn id="3" xr3:uid="{B4C28FCD-E31B-4DAA-984F-9D515A06CC43}" name="Indicador" dataDxfId="6705" totalsRowDxfId="6704" dataCellStyle="20% - Énfasis3">
      <calculatedColumnFormula>IFERROR(VLOOKUP(E333,TablaIndicadores[[Código]:[Unidad de medida]],2,0),"")</calculatedColumnFormula>
    </tableColumn>
    <tableColumn id="4" xr3:uid="{A816F9D7-02AD-4278-B2AA-2219C8BCA40E}" name="Unidad de medida" dataDxfId="6703" totalsRowDxfId="6702" dataCellStyle="20% - Énfasis3">
      <calculatedColumnFormula>IFERROR(VLOOKUP(E333,TablaIndicadores[[Código]:[Unidad de medida]],3,0),"")</calculatedColumnFormula>
    </tableColumn>
    <tableColumn id="5" xr3:uid="{8AABEF44-5415-4712-8D67-8E07E73F684D}" name="Cantidad" totalsRowFunction="custom" dataDxfId="6701" totalsRowDxfId="6700">
      <totalsRowFormula array="1">IF(AND(IF(C325="Incluir",TablaSTdA1.152546162636472737580818240[Unidad de medida]&gt;=0,TablaSTdA1.152546162636472737580818240[Unidad de medida]=""))=FALSE,"No rellene el indicador sin seleccionar que quiere incluir el subtipo de acción","")</totalsRowFormula>
    </tableColumn>
    <tableColumn id="7" xr3:uid="{8B75AD6B-32B2-4B24-809C-E7711FFB6DD3}" name="Incluido" dataDxfId="6699" totalsRowDxfId="6698" dataCellStyle="20% - Énfasis3"/>
  </tableColumns>
  <tableStyleInfo name="TableStyleLight9"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69F2ACFC-C108-459D-8DCE-2C281687B60C}" name="TablaSTdA1.1525461626364727375808341" displayName="TablaSTdA1.1525461626364727375808341" ref="D345:I347" headerRowDxfId="6697" dataDxfId="6695" headerRowBorderDxfId="6696" tableBorderDxfId="6694" totalsRowBorderDxfId="6693" dataCellStyle="20% - Énfasis3">
  <autoFilter ref="D345:I347" xr:uid="{01E36018-DDB6-4086-95F7-B93D9EAFA70D}"/>
  <tableColumns count="6">
    <tableColumn id="1" xr3:uid="{0ECBE4BB-9CF6-4FBB-8D66-923DFBD68B8A}" name="Tipo de Indicador" totalsRowLabel="Resultado" dataDxfId="6692" totalsRowDxfId="6691" dataCellStyle="20% - Énfasis3"/>
    <tableColumn id="2" xr3:uid="{DF1833D8-7377-422E-A790-A648B5684E31}" name="Código indicador" totalsRowLabel="RC014" dataDxfId="6690" totalsRowDxfId="6689"/>
    <tableColumn id="3" xr3:uid="{A41BFC7E-4501-475A-9B4B-AC77F5A877E7}" name="Indicador" dataDxfId="6688" totalsRowDxfId="6687" dataCellStyle="20% - Énfasis3">
      <calculatedColumnFormula>IFERROR(VLOOKUP(E346,TablaIndicadores[[Código]:[Unidad de medida]],2,0),"")</calculatedColumnFormula>
    </tableColumn>
    <tableColumn id="4" xr3:uid="{9BB4F6E2-92E9-4ADA-8F1C-896F5094CF86}" name="Unidad de medida" dataDxfId="6686" totalsRowDxfId="6685" dataCellStyle="20% - Énfasis3">
      <calculatedColumnFormula>IFERROR(VLOOKUP(E346,TablaIndicadores[[Código]:[Unidad de medida]],3,0),"")</calculatedColumnFormula>
    </tableColumn>
    <tableColumn id="5" xr3:uid="{79153FD6-BE95-4FC2-AED7-32D1060C76C1}" name="Cantidad" totalsRowFunction="custom" dataDxfId="6684" totalsRowDxfId="6683">
      <totalsRowFormula array="1">IF(AND(IF(C338="Incluir",TablaSTdA1.1525461626364727375808341[Unidad de medida]&gt;=0,TablaSTdA1.1525461626364727375808341[Unidad de medida]=""))=FALSE,"No rellene el indicador sin seleccionar que quiere incluir el subtipo de acción","")</totalsRowFormula>
    </tableColumn>
    <tableColumn id="7" xr3:uid="{F2C54D80-4984-4743-9351-EE5A55AED1BB}" name="Incluido" dataDxfId="6682" totalsRowDxfId="6681" dataCellStyle="20% - Énfasis3"/>
  </tableColumns>
  <tableStyleInfo name="TableStyleLight9"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D46C790F-B1E6-4D98-BECD-A4EE15454117}" name="TablaSTdA1.152546162636472737580818442" displayName="TablaSTdA1.152546162636472737580818442" ref="D354:I356" headerRowDxfId="6680" dataDxfId="6678" headerRowBorderDxfId="6679" tableBorderDxfId="6677" totalsRowBorderDxfId="6676" dataCellStyle="20% - Énfasis3">
  <autoFilter ref="D354:I356" xr:uid="{E000F314-4192-44DA-9326-0DF92C200DAE}"/>
  <tableColumns count="6">
    <tableColumn id="1" xr3:uid="{9F0E4FC0-7CC9-4762-AD6C-8823D906E87D}" name="Tipo de Indicador" totalsRowLabel="Resultado" dataDxfId="6675" totalsRowDxfId="6674" dataCellStyle="20% - Énfasis3"/>
    <tableColumn id="2" xr3:uid="{BCB43476-4B1F-4C8A-9BF1-45C2D8EA1CA6}" name="Código indicador" totalsRowLabel="RC014" dataDxfId="6673" totalsRowDxfId="6672"/>
    <tableColumn id="3" xr3:uid="{C04CE5CD-39F0-4BF0-A4FD-33DED35B9335}" name="Indicador" dataDxfId="6671" totalsRowDxfId="6670" dataCellStyle="20% - Énfasis3">
      <calculatedColumnFormula>IFERROR(VLOOKUP(E355,TablaIndicadores[[Código]:[Unidad de medida]],2,0),"")</calculatedColumnFormula>
    </tableColumn>
    <tableColumn id="4" xr3:uid="{45AB9E4F-6076-44F7-B9DF-C7348DCFB165}" name="Unidad de medida" dataDxfId="6669" totalsRowDxfId="6668" dataCellStyle="20% - Énfasis3">
      <calculatedColumnFormula>IFERROR(VLOOKUP(E355,TablaIndicadores[[Código]:[Unidad de medida]],3,0),"")</calculatedColumnFormula>
    </tableColumn>
    <tableColumn id="5" xr3:uid="{A5EACB13-34FD-469D-BD4A-7FA16A06DB2E}" name="Cantidad" totalsRowFunction="custom" dataDxfId="6667" totalsRowDxfId="6666">
      <totalsRowFormula array="1">IF(AND(IF(C347="Incluir",TablaSTdA1.152546162636472737580818442[Unidad de medida]&gt;=0,TablaSTdA1.152546162636472737580818442[Unidad de medida]=""))=FALSE,"No rellene el indicador sin seleccionar que quiere incluir el subtipo de acción","")</totalsRowFormula>
    </tableColumn>
    <tableColumn id="7" xr3:uid="{64E716B0-B302-4B9A-A9EA-6F9CB23B8E4C}" name="Incluido" dataDxfId="6665" totalsRowDxfId="6664" dataCellStyle="20% - Énfasis3"/>
  </tableColumns>
  <tableStyleInfo name="TableStyleLight9"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92894BEE-0C2D-4B2A-9E3E-18791A6BF789}" name="TablaSTdA1.15254616263647273758081828543" displayName="TablaSTdA1.15254616263647273758081828543" ref="D363:I365" headerRowDxfId="6663" dataDxfId="6661" headerRowBorderDxfId="6662" tableBorderDxfId="6660" totalsRowBorderDxfId="6659" dataCellStyle="20% - Énfasis3">
  <autoFilter ref="D363:I365" xr:uid="{BA12B7DE-B207-478D-83AC-1DD99CD2915D}"/>
  <tableColumns count="6">
    <tableColumn id="1" xr3:uid="{53531290-F9FA-4AF5-8D3F-25F615A5CC2D}" name="Tipo de Indicador" totalsRowLabel="Resultado" dataDxfId="6658" totalsRowDxfId="6657" dataCellStyle="20% - Énfasis3"/>
    <tableColumn id="2" xr3:uid="{83057DAB-9D9F-48AB-B296-BF136478EA91}" name="Código indicador" totalsRowLabel="RC014" dataDxfId="6656" totalsRowDxfId="6655"/>
    <tableColumn id="3" xr3:uid="{7F568EBF-CE8A-469B-8AC1-A1362028DDCC}" name="Indicador" dataDxfId="6654" totalsRowDxfId="6653" dataCellStyle="20% - Énfasis3">
      <calculatedColumnFormula>IFERROR(VLOOKUP(E364,TablaIndicadores[[Código]:[Unidad de medida]],2,0),"")</calculatedColumnFormula>
    </tableColumn>
    <tableColumn id="4" xr3:uid="{4F37BEFB-3D0B-4985-8498-038FF5BB3359}" name="Unidad de medida" dataDxfId="6652" totalsRowDxfId="6651" dataCellStyle="20% - Énfasis3">
      <calculatedColumnFormula>IFERROR(VLOOKUP(E364,TablaIndicadores[[Código]:[Unidad de medida]],3,0),"")</calculatedColumnFormula>
    </tableColumn>
    <tableColumn id="5" xr3:uid="{43E4F83B-3A85-4FB4-8EBF-A44D7FC43E8C}" name="Cantidad" totalsRowFunction="custom" dataDxfId="6650" totalsRowDxfId="6649">
      <totalsRowFormula array="1">IF(AND(IF(C356="Incluir",TablaSTdA1.15254616263647273758081828543[Unidad de medida]&gt;=0,TablaSTdA1.15254616263647273758081828543[Unidad de medida]=""))=FALSE,"No rellene el indicador sin seleccionar que quiere incluir el subtipo de acción","")</totalsRowFormula>
    </tableColumn>
    <tableColumn id="7" xr3:uid="{EE5A56D2-7AF6-4C5C-9D90-D0DB869F8B1F}" name="Incluido" dataDxfId="6648" totalsRowDxfId="6647" dataCellStyle="20% - Énfasis3"/>
  </tableColumns>
  <tableStyleInfo name="TableStyleLight9"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8779AADA-6E7A-44E1-B4D2-93040E312F6B}" name="TablaSTdA1.152546162636472737580838644" displayName="TablaSTdA1.152546162636472737580838644" ref="D376:I378" headerRowDxfId="6646" dataDxfId="6644" headerRowBorderDxfId="6645" tableBorderDxfId="6643" totalsRowBorderDxfId="6642" dataCellStyle="20% - Énfasis3">
  <autoFilter ref="D376:I378" xr:uid="{55599391-BDCE-475E-9EEC-5A2EB4D1B171}"/>
  <tableColumns count="6">
    <tableColumn id="1" xr3:uid="{E947BC07-325F-427F-8716-CD09EB2772DB}" name="Tipo de Indicador" totalsRowLabel="Resultado" dataDxfId="6641" totalsRowDxfId="6640" dataCellStyle="20% - Énfasis3"/>
    <tableColumn id="2" xr3:uid="{2C1DE718-9F3D-48B8-97BC-E3114908A07E}" name="Código indicador" totalsRowLabel="RC014" dataDxfId="6639" totalsRowDxfId="6638"/>
    <tableColumn id="3" xr3:uid="{F31EF5D1-4CB3-4C98-928E-9D1207CF585C}" name="Indicador" dataDxfId="6637" totalsRowDxfId="6636" dataCellStyle="20% - Énfasis3">
      <calculatedColumnFormula>IFERROR(VLOOKUP(E377,TablaIndicadores[[Código]:[Unidad de medida]],2,0),"")</calculatedColumnFormula>
    </tableColumn>
    <tableColumn id="4" xr3:uid="{186D68C7-DF4F-4047-AC38-49DA6B34075A}" name="Unidad de medida" dataDxfId="6635" totalsRowDxfId="6634" dataCellStyle="20% - Énfasis3">
      <calculatedColumnFormula>IFERROR(VLOOKUP(E377,TablaIndicadores[[Código]:[Unidad de medida]],3,0),"")</calculatedColumnFormula>
    </tableColumn>
    <tableColumn id="5" xr3:uid="{8D586EB0-25AF-45C5-99A0-C8BE5C27FF6C}" name="Cantidad" totalsRowFunction="custom" dataDxfId="6633" totalsRowDxfId="6632">
      <totalsRowFormula array="1">IF(AND(IF(C369="Incluir",TablaSTdA1.152546162636472737580838644[Unidad de medida]&gt;=0,TablaSTdA1.152546162636472737580838644[Unidad de medida]=""))=FALSE,"No rellene el indicador sin seleccionar que quiere incluir el subtipo de acción","")</totalsRowFormula>
    </tableColumn>
    <tableColumn id="7" xr3:uid="{6DD54B89-93BF-4FB5-8C45-732643A4FA59}" name="Incluido" dataDxfId="6631" totalsRowDxfId="6630" dataCellStyle="20% - Énfasis3"/>
  </tableColumns>
  <tableStyleInfo name="TableStyleLight9"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C411D352-8B9F-408C-BE84-F2556842FDC7}" name="TablaSTdA1.15254616263647273758081848745" displayName="TablaSTdA1.15254616263647273758081848745" ref="D385:I387" headerRowDxfId="6629" dataDxfId="6627" headerRowBorderDxfId="6628" tableBorderDxfId="6626" totalsRowBorderDxfId="6625" dataCellStyle="20% - Énfasis3">
  <autoFilter ref="D385:I387" xr:uid="{9E27734E-9381-485D-AD0C-417FA7E38DD4}"/>
  <tableColumns count="6">
    <tableColumn id="1" xr3:uid="{EBE3E6F9-C00C-413D-AC6A-7D263050D0FF}" name="Tipo de Indicador" totalsRowLabel="Resultado" dataDxfId="6624" totalsRowDxfId="6623" dataCellStyle="20% - Énfasis3"/>
    <tableColumn id="2" xr3:uid="{A5FB85E5-1149-4D4A-8C08-56F71E52EB4F}" name="Código indicador" totalsRowLabel="RC014" dataDxfId="6622" totalsRowDxfId="6621"/>
    <tableColumn id="3" xr3:uid="{B16CD6C7-8DF3-4649-8E93-88E87548B15A}" name="Indicador" dataDxfId="6620" totalsRowDxfId="6619" dataCellStyle="20% - Énfasis3">
      <calculatedColumnFormula>IFERROR(VLOOKUP(E386,TablaIndicadores[[Código]:[Unidad de medida]],2,0),"")</calculatedColumnFormula>
    </tableColumn>
    <tableColumn id="4" xr3:uid="{DF8091E2-D7FA-4F89-92FF-720327A4D6BE}" name="Unidad de medida" dataDxfId="6618" totalsRowDxfId="6617" dataCellStyle="20% - Énfasis3">
      <calculatedColumnFormula>IFERROR(VLOOKUP(E386,TablaIndicadores[[Código]:[Unidad de medida]],3,0),"")</calculatedColumnFormula>
    </tableColumn>
    <tableColumn id="5" xr3:uid="{D05FDD4F-34FA-49BB-96A5-725A51ED625D}" name="Cantidad" totalsRowFunction="custom" dataDxfId="6616" totalsRowDxfId="6615">
      <totalsRowFormula array="1">IF(AND(IF(C378="Incluir",TablaSTdA1.15254616263647273758081848745[Unidad de medida]&gt;=0,TablaSTdA1.15254616263647273758081848745[Unidad de medida]=""))=FALSE,"No rellene el indicador sin seleccionar que quiere incluir el subtipo de acción","")</totalsRowFormula>
    </tableColumn>
    <tableColumn id="7" xr3:uid="{1B277E45-C3E9-429D-B6EB-F32767A8A683}" name="Incluido" dataDxfId="6614" totalsRowDxfId="6613" dataCellStyle="20% - Énfasis3"/>
  </tableColumns>
  <tableStyleInfo name="TableStyleLight9"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0E440BE7-2CCC-4B6F-9546-E330DF192049}" name="TablaSTdA1.1525461626364727375808182858846" displayName="TablaSTdA1.1525461626364727375808182858846" ref="D394:I396" headerRowDxfId="6612" dataDxfId="6610" headerRowBorderDxfId="6611" tableBorderDxfId="6609" totalsRowBorderDxfId="6608" dataCellStyle="20% - Énfasis3">
  <autoFilter ref="D394:I396" xr:uid="{EF914FFC-553E-4BD7-AD24-6B2EB27CD20A}"/>
  <tableColumns count="6">
    <tableColumn id="1" xr3:uid="{0AF92AFB-53D4-4E97-9780-58987716BAC3}" name="Tipo de Indicador" totalsRowLabel="Resultado" dataDxfId="6607" totalsRowDxfId="6606" dataCellStyle="20% - Énfasis3"/>
    <tableColumn id="2" xr3:uid="{6C0BC6EE-02A3-4E39-8D07-773E145C7EEA}" name="Código indicador" totalsRowLabel="RC014" dataDxfId="6605" totalsRowDxfId="6604"/>
    <tableColumn id="3" xr3:uid="{B910622A-5D4F-4E3B-B8A2-27C2948AE0B5}" name="Indicador" dataDxfId="6603" totalsRowDxfId="6602" dataCellStyle="20% - Énfasis3">
      <calculatedColumnFormula>IFERROR(VLOOKUP(E395,TablaIndicadores[[Código]:[Unidad de medida]],2,0),"")</calculatedColumnFormula>
    </tableColumn>
    <tableColumn id="4" xr3:uid="{5D4BADAE-DF4F-43A3-949D-8256A4F93631}" name="Unidad de medida" dataDxfId="6601" totalsRowDxfId="6600" dataCellStyle="20% - Énfasis3">
      <calculatedColumnFormula>IFERROR(VLOOKUP(E395,TablaIndicadores[[Código]:[Unidad de medida]],3,0),"")</calculatedColumnFormula>
    </tableColumn>
    <tableColumn id="5" xr3:uid="{E3A87752-CC0B-4ACF-BAD7-8AC2E553B769}" name="Cantidad" totalsRowFunction="custom" dataDxfId="6599" totalsRowDxfId="6598">
      <totalsRowFormula array="1">IF(AND(IF(C387="Incluir",TablaSTdA1.1525461626364727375808182858846[Unidad de medida]&gt;=0,TablaSTdA1.1525461626364727375808182858846[Unidad de medida]=""))=FALSE,"No rellene el indicador sin seleccionar que quiere incluir el subtipo de acción","")</totalsRowFormula>
    </tableColumn>
    <tableColumn id="7" xr3:uid="{FEB51E93-2419-4C14-BCD3-0F545B760765}" name="Incluido" dataDxfId="6597" totalsRowDxfId="6596" dataCellStyle="20% - Énfasis3"/>
  </tableColumns>
  <tableStyleInfo name="TableStyleLight9"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98A85A71-FA0C-4171-B405-94C2B0878645}" name="TablaSTdA1.152546162636472737580818285888947" displayName="TablaSTdA1.152546162636472737580818285888947" ref="D403:I405" headerRowDxfId="6595" dataDxfId="6593" headerRowBorderDxfId="6594" tableBorderDxfId="6592" totalsRowBorderDxfId="6591" dataCellStyle="20% - Énfasis3">
  <autoFilter ref="D403:I405" xr:uid="{BC062379-FBF9-418C-955F-CB85386705AC}"/>
  <tableColumns count="6">
    <tableColumn id="1" xr3:uid="{D068A5F1-98A2-4EF7-ACB2-F592B6E85781}" name="Tipo de Indicador" totalsRowLabel="Resultado" dataDxfId="6590" totalsRowDxfId="6589" dataCellStyle="20% - Énfasis3"/>
    <tableColumn id="2" xr3:uid="{3407EF2A-44C8-49B6-8B64-838AC9D8DDB0}" name="Código indicador" totalsRowLabel="RC014" dataDxfId="6588" totalsRowDxfId="6587"/>
    <tableColumn id="3" xr3:uid="{61A36348-438B-456E-AD00-F9BB39A29891}" name="Indicador" dataDxfId="6586" totalsRowDxfId="6585" dataCellStyle="20% - Énfasis3">
      <calculatedColumnFormula>IFERROR(VLOOKUP(E404,TablaIndicadores[[Código]:[Unidad de medida]],2,0),"")</calculatedColumnFormula>
    </tableColumn>
    <tableColumn id="4" xr3:uid="{2EB860BB-D06A-436B-9E73-D52A050FAFCC}" name="Unidad de medida" dataDxfId="6584" totalsRowDxfId="6583" dataCellStyle="20% - Énfasis3">
      <calculatedColumnFormula>IFERROR(VLOOKUP(E404,TablaIndicadores[[Código]:[Unidad de medida]],3,0),"")</calculatedColumnFormula>
    </tableColumn>
    <tableColumn id="5" xr3:uid="{A9BC830B-4A13-4ACC-A2E8-9CAC95BE6498}" name="Cantidad" totalsRowFunction="custom" dataDxfId="6582" totalsRowDxfId="6581">
      <totalsRowFormula array="1">IF(AND(IF(C396="Incluir",TablaSTdA1.152546162636472737580818285888947[Unidad de medida]&gt;=0,TablaSTdA1.152546162636472737580818285888947[Unidad de medida]=""))=FALSE,"No rellene el indicador sin seleccionar que quiere incluir el subtipo de acción","")</totalsRowFormula>
    </tableColumn>
    <tableColumn id="7" xr3:uid="{FD0D4E03-9846-4933-B47F-A9478B0F357E}" name="Incluido" dataDxfId="6580" totalsRowDxfId="6579" dataCellStyle="20% - Énfasis3"/>
  </tableColumns>
  <tableStyleInfo name="TableStyleLight9"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EA6735BD-C933-4E2A-94A5-25C89BAD0212}" name="TablaSTdA1.1448" displayName="TablaSTdA1.1448" ref="D17:I19" headerRowDxfId="6578" headerRowBorderDxfId="6577" tableBorderDxfId="6576" totalsRowBorderDxfId="6575">
  <autoFilter ref="D17:I19" xr:uid="{B80A10F8-3515-48D8-845B-9A7A9BA736D1}"/>
  <tableColumns count="6">
    <tableColumn id="1" xr3:uid="{449B846E-03C2-4C74-81B7-80390859B260}" name="Tipo de Indicador" totalsRowLabel="Resultado" dataDxfId="6574" totalsRowDxfId="6573"/>
    <tableColumn id="2" xr3:uid="{0ACCBF9A-9729-4F11-921C-29EF0771E676}" name="Código indicador" totalsRowLabel="RC014" dataDxfId="6572" totalsRowDxfId="6571"/>
    <tableColumn id="3" xr3:uid="{46600C52-9E63-46B1-8318-A52E4C60E255}" name="Indicador" dataDxfId="6570" dataCellStyle="20% - Énfasis3"/>
    <tableColumn id="4" xr3:uid="{515636C2-3461-416B-8F31-9028F4DC2EE5}" name="Unidad de medida" dataDxfId="6569" totalsRowDxfId="6568" dataCellStyle="20% - Énfasis3"/>
    <tableColumn id="5" xr3:uid="{BEE68943-669D-46E9-96E3-E81911421D75}" name="Cantidad" totalsRowFunction="custom" dataDxfId="6567" totalsRowDxfId="6566">
      <totalsRowFormula array="1">IF(AND(IF(C10="Incluir",TablaSTdA1.1448[Unidad de medida]&gt;=0,TablaSTdA1.1448[Unidad de medida]=""))=FALSE,"No rellene el indicador sin seleccionar que quiere incluir el subtipo de acción","")</totalsRowFormula>
    </tableColumn>
    <tableColumn id="7" xr3:uid="{AB2FBF79-5B02-419A-9B1D-49CA01D07059}" name="Incluido" dataDxfId="6565" dataCellStyle="20% - Énfasis3"/>
  </tableColumns>
  <tableStyleInfo name="TableStyleLight9"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F2F3D375-2EBA-4A22-ABDF-2EB59FA7E360}" name="TablaSTdA1.148549" displayName="TablaSTdA1.148549" ref="D26:I28" dataDxfId="6563" headerRowBorderDxfId="6564" tableBorderDxfId="6562" totalsRowBorderDxfId="6561" dataCellStyle="20% - Énfasis3" totalsRowCellStyle="20% - Énfasis3">
  <autoFilter ref="D26:I28" xr:uid="{9AC2EDAC-35BA-4E89-BB69-8CCC777A48A1}"/>
  <tableColumns count="6">
    <tableColumn id="1" xr3:uid="{202B6E52-5394-4E39-8545-EF448CEA700C}" name="Tipo de Indicador" totalsRowLabel="Resultado" dataDxfId="6560" totalsRowDxfId="6559" dataCellStyle="20% - Énfasis3"/>
    <tableColumn id="2" xr3:uid="{933950B1-3075-4440-9C7A-DD7436D97F4F}" name="Código indicador" totalsRowLabel="RC014" dataDxfId="6558" totalsRowDxfId="6557" dataCellStyle="20% - Énfasis3"/>
    <tableColumn id="3" xr3:uid="{69EEB7C2-E4AD-4349-8210-04EF359039E8}" name="Indicador" dataDxfId="6556" dataCellStyle="20% - Énfasis3">
      <calculatedColumnFormula>IFERROR(VLOOKUP(E27,TablaIndicadores[[Código]:[Unidad de medida]],2,0),"")</calculatedColumnFormula>
    </tableColumn>
    <tableColumn id="4" xr3:uid="{238FE2B5-AD36-4F73-B47C-9D3DA55DDA60}" name="Unidad de medida" dataDxfId="6555" dataCellStyle="20% - Énfasis3">
      <calculatedColumnFormula>IFERROR(VLOOKUP(E27,TablaIndicadores[[Código]:[Unidad de medida]],3,0),"")</calculatedColumnFormula>
    </tableColumn>
    <tableColumn id="5" xr3:uid="{4DDAD7B6-AE9D-4198-BC00-D5BE4C0B3791}" name="Cantidad" totalsRowFunction="custom" dataDxfId="6554" totalsRowDxfId="6553" dataCellStyle="20% - Énfasis3">
      <totalsRowFormula array="1">IF(AND(IF(C19="Incluir",TablaSTdA1.148549[Unidad de medida]&gt;=0,TablaSTdA1.148549[Unidad de medida]=""))=FALSE,"No rellene el indicador sin seleccionar que quiere incluir el subtipo de acción","")</totalsRowFormula>
    </tableColumn>
    <tableColumn id="7" xr3:uid="{9600AA45-F8E9-4012-901D-855E9823A476}" name="Incluido" dataDxfId="6552" dataCellStyle="20% - Énfasis3"/>
  </tableColumns>
  <tableStyleInfo name="TableStyleLight9"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F330C35E-B6F3-46AC-B413-E3B4885976B5}" name="TablaSTdA1.14850650" displayName="TablaSTdA1.14850650" ref="D37:I39" headerRowDxfId="6551" dataDxfId="6549" headerRowBorderDxfId="6550" tableBorderDxfId="6548" totalsRowBorderDxfId="6547" headerRowCellStyle="20% - Énfasis3" dataCellStyle="20% - Énfasis3">
  <autoFilter ref="D37:I39" xr:uid="{D620C009-EFCF-4E5F-86D1-AB65F9F6F23A}"/>
  <tableColumns count="6">
    <tableColumn id="1" xr3:uid="{A70FA335-0A13-448C-B741-2F218A71FB8F}" name="Tipo de Indicador" totalsRowLabel="Resultado" dataDxfId="6546" totalsRowDxfId="6545"/>
    <tableColumn id="2" xr3:uid="{4EF98052-6295-4C66-AAFD-9D2412B5C2E1}" name="Código indicador" totalsRowLabel="RC014" dataDxfId="6544" totalsRowDxfId="6543"/>
    <tableColumn id="3" xr3:uid="{D8A0B0F9-1F2F-43A0-BED5-67718403B51B}" name="Indicador" dataDxfId="6542" dataCellStyle="20% - Énfasis3">
      <calculatedColumnFormula>IFERROR(VLOOKUP(E38,TablaIndicadores[[Código]:[Unidad de medida]],2,0),"")</calculatedColumnFormula>
    </tableColumn>
    <tableColumn id="4" xr3:uid="{10D770A3-12A1-4CC9-973A-64C71211B388}" name="Unidad de medida" dataDxfId="6541" dataCellStyle="20% - Énfasis3">
      <calculatedColumnFormula>IFERROR(VLOOKUP(E38,TablaIndicadores[[Código]:[Unidad de medida]],3,0),"")</calculatedColumnFormula>
    </tableColumn>
    <tableColumn id="5" xr3:uid="{EB287DCA-93A9-4E29-8A74-C16252CCB92A}" name="Cantidad" totalsRowFunction="custom" dataDxfId="6540">
      <totalsRowFormula array="1">IF(AND(IF(C28="Incluir",TablaSTdA1.14850650[Unidad de medida]&gt;=0,TablaSTdA1.14850650[Unidad de medida]=""))=FALSE,"No rellene el indicador sin seleccionar que quiere incluir el subtipo de acción","")</totalsRowFormula>
    </tableColumn>
    <tableColumn id="7" xr3:uid="{FA6C7EC4-037E-44CF-8E6E-E852A0D791A0}" name="Incluido" dataDxfId="6539" dataCellStyle="20% - Énfasis3"/>
  </tableColumns>
  <tableStyleInfo name="TableStyleLight9"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5E67F438-A105-4A1D-A8DC-E731C9DD6634}" name="TablaSTdA1.1485051851" displayName="TablaSTdA1.1485051851" ref="D46:I48" headerRowDxfId="6538" dataDxfId="6536" headerRowBorderDxfId="6537" tableBorderDxfId="6535" totalsRowBorderDxfId="6534" headerRowCellStyle="20% - Énfasis3" dataCellStyle="20% - Énfasis3">
  <autoFilter ref="D46:I48" xr:uid="{CD7D4C66-593F-4407-BBA4-6C6B24365FE3}"/>
  <tableColumns count="6">
    <tableColumn id="1" xr3:uid="{AD022167-3426-4DEF-AB18-932E0E57854A}" name="Tipo de Indicador" totalsRowLabel="Resultado" dataDxfId="6533" totalsRowDxfId="6532"/>
    <tableColumn id="2" xr3:uid="{42A9E68B-8951-4570-B6ED-C91F953F4842}" name="Código indicador" totalsRowLabel="RC014" dataDxfId="6531" totalsRowDxfId="6530"/>
    <tableColumn id="3" xr3:uid="{356B6814-5038-425B-8752-E78AB56679D8}" name="Indicador" dataDxfId="6529" totalsRowDxfId="6528" dataCellStyle="20% - Énfasis3">
      <calculatedColumnFormula>IFERROR(VLOOKUP(E47,TablaIndicadores[[Código]:[Unidad de medida]],2,0),"")</calculatedColumnFormula>
    </tableColumn>
    <tableColumn id="4" xr3:uid="{67E30C13-7B0B-4D07-9E78-FDF6A3C5DD48}" name="Unidad de medida" dataDxfId="6527" totalsRowDxfId="6526" dataCellStyle="20% - Énfasis3">
      <calculatedColumnFormula>IFERROR(VLOOKUP(E47,TablaIndicadores[[Código]:[Unidad de medida]],3,0),"")</calculatedColumnFormula>
    </tableColumn>
    <tableColumn id="5" xr3:uid="{54BCB795-E48D-4E54-A4AD-14E2D69C6980}" name="Cantidad" totalsRowFunction="custom" dataDxfId="6525" totalsRowDxfId="6524">
      <totalsRowFormula array="1">IF(AND(IF(C37="Incluir",TablaSTdA1.1485051851[Unidad de medida]&gt;=0,TablaSTdA1.1485051851[Unidad de medida]=""))=FALSE,"No rellene el indicador sin seleccionar que quiere incluir el subtipo de acción","")</totalsRowFormula>
    </tableColumn>
    <tableColumn id="7" xr3:uid="{D5B26C40-F795-4F8E-8FA3-4C564572B3A1}" name="Incluido" dataDxfId="6523" totalsRowDxfId="6522" dataCellStyle="20% - Énfasis3"/>
  </tableColumns>
  <tableStyleInfo name="TableStyleLight9"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11B4C8AE-7303-4DC9-81C3-AED63D812667}" name="TablaSTdA1.1521052" displayName="TablaSTdA1.1521052" ref="D59:I61" headerRowDxfId="6521" headerRowBorderDxfId="6520" tableBorderDxfId="6519" totalsRowBorderDxfId="6518">
  <autoFilter ref="D59:I61" xr:uid="{EE5B3FD1-721B-49E7-AA08-E2E7737E61E9}"/>
  <tableColumns count="6">
    <tableColumn id="1" xr3:uid="{6114ED63-7E52-40EC-A850-4405810924F3}" name="Tipo de Indicador" totalsRowLabel="Resultado" dataDxfId="6517" totalsRowDxfId="6516"/>
    <tableColumn id="2" xr3:uid="{E381EDD7-523F-4406-A011-A8191CB3A163}" name="Código indicador" totalsRowLabel="RC014" dataDxfId="6515" totalsRowDxfId="6514"/>
    <tableColumn id="3" xr3:uid="{AC840872-5BE1-4B1A-9D6C-DDB39FBC6E92}" name="Indicador" dataDxfId="6513" totalsRowDxfId="6512" dataCellStyle="20% - Énfasis3">
      <calculatedColumnFormula>IFERROR(VLOOKUP(E60,TablaIndicadores[[Código]:[Unidad de medida]],2,0),"")</calculatedColumnFormula>
    </tableColumn>
    <tableColumn id="4" xr3:uid="{5A665DB8-C7F0-4FAC-99E0-26D66725BD3B}" name="Unidad de medida" dataDxfId="6511" totalsRowDxfId="6510" dataCellStyle="20% - Énfasis3">
      <calculatedColumnFormula>IFERROR(VLOOKUP(E60,TablaIndicadores[[Código]:[Unidad de medida]],3,0),"")</calculatedColumnFormula>
    </tableColumn>
    <tableColumn id="5" xr3:uid="{4EC801A0-3F9D-4F20-B86F-023C4E25782C}" name="Cantidad" totalsRowFunction="custom" dataDxfId="6509" totalsRowDxfId="6508">
      <totalsRowFormula array="1">IF(AND(IF(C52="Incluir",TablaSTdA1.1521052[Unidad de medida]&gt;=0,TablaSTdA1.1521052[Unidad de medida]=""))=FALSE,"No rellene el indicador sin seleccionar que quiere incluir el subtipo de acción","")</totalsRowFormula>
    </tableColumn>
    <tableColumn id="7" xr3:uid="{0F657462-9C70-42A8-A178-BE4EE8656FE9}" name="Incluido" dataDxfId="6507" totalsRowDxfId="6506" dataCellStyle="20% - Énfasis3"/>
  </tableColumns>
  <tableStyleInfo name="TableStyleLight9"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9BB28D91-05DC-4AC4-8961-E1BC9EB85D4B}" name="TablaSTdA1.148531153" displayName="TablaSTdA1.148531153" ref="D68:I70" headerRowDxfId="6505" headerRowBorderDxfId="6504" tableBorderDxfId="6503" totalsRowBorderDxfId="6502">
  <autoFilter ref="D68:I70" xr:uid="{42E9B6F1-DF53-4168-8B21-F601DDFBCA60}"/>
  <tableColumns count="6">
    <tableColumn id="1" xr3:uid="{3BE7506B-F537-4E2C-B7F4-E26B2813BF16}" name="Tipo de Indicador" totalsRowLabel="Resultado" dataDxfId="6501" totalsRowDxfId="6500"/>
    <tableColumn id="2" xr3:uid="{6F8C5913-254B-4817-B16B-E8509E0965A8}" name="Código indicador" totalsRowLabel="RC014" dataDxfId="6499" totalsRowDxfId="6498"/>
    <tableColumn id="3" xr3:uid="{6893A3D7-C3BE-45D5-9054-F744E0FFE7B4}" name="Indicador" dataDxfId="6497" totalsRowDxfId="6496" dataCellStyle="20% - Énfasis3">
      <calculatedColumnFormula>IFERROR(VLOOKUP(E69,TablaIndicadores[[Código]:[Unidad de medida]],2,0),"")</calculatedColumnFormula>
    </tableColumn>
    <tableColumn id="4" xr3:uid="{3F173E9A-0FC2-4952-BF0B-C8139202AB4E}" name="Unidad de medida" dataDxfId="6495" totalsRowDxfId="6494" dataCellStyle="20% - Énfasis3">
      <calculatedColumnFormula>IFERROR(VLOOKUP(E69,TablaIndicadores[[Código]:[Unidad de medida]],3,0),"")</calculatedColumnFormula>
    </tableColumn>
    <tableColumn id="5" xr3:uid="{42D3A061-2CE9-4899-B85C-AB6936A10544}" name="Cantidad" totalsRowFunction="custom" dataDxfId="6493" totalsRowDxfId="6492">
      <totalsRowFormula array="1">IF(AND(IF(C61="Incluir",TablaSTdA1.148531153[Unidad de medida]&gt;=0,TablaSTdA1.148531153[Unidad de medida]=""))=FALSE,"No rellene el indicador sin seleccionar que quiere incluir el subtipo de acción","")</totalsRowFormula>
    </tableColumn>
    <tableColumn id="7" xr3:uid="{67BB1DEE-93D9-4C99-BFF9-17D386AAA5C7}" name="Incluido" dataDxfId="6491" totalsRowDxfId="6490" dataCellStyle="20% - Énfasis3"/>
  </tableColumns>
  <tableStyleInfo name="TableStyleLight9"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DD1086AA-0959-4F3C-B6E5-325BFE58349E}" name="TablaSTdA1.152541254" displayName="TablaSTdA1.152541254" ref="D79:I81" headerRowDxfId="6489" headerRowBorderDxfId="6488" tableBorderDxfId="6487" totalsRowBorderDxfId="6486">
  <autoFilter ref="D79:I81" xr:uid="{841A434A-E4A4-4475-B699-6C7E979BCFAB}"/>
  <tableColumns count="6">
    <tableColumn id="1" xr3:uid="{DFD4B4D4-7611-4BAF-908B-30C1A8908E92}" name="Tipo de Indicador" totalsRowLabel="Resultado" dataDxfId="6485" totalsRowDxfId="6484" dataCellStyle="20% - Énfasis3"/>
    <tableColumn id="2" xr3:uid="{3D907CB1-4CC6-498E-A5B7-86B7EF9801F8}" name="Código indicador" totalsRowLabel="RC014" dataDxfId="6483" totalsRowDxfId="6482"/>
    <tableColumn id="3" xr3:uid="{BBAE4320-D90D-4AED-9E45-0171CC70522F}" name="Indicador" dataDxfId="6481" totalsRowDxfId="6480" dataCellStyle="20% - Énfasis3">
      <calculatedColumnFormula>IFERROR(VLOOKUP(E80,TablaIndicadores[[Código]:[Unidad de medida]],2,0),"")</calculatedColumnFormula>
    </tableColumn>
    <tableColumn id="4" xr3:uid="{EFAB8DA9-CE74-4CF3-B63A-886BBD604C2F}" name="Unidad de medida" dataDxfId="6479" totalsRowDxfId="6478" dataCellStyle="20% - Énfasis3">
      <calculatedColumnFormula>IFERROR(VLOOKUP(E80,TablaIndicadores[[Código]:[Unidad de medida]],3,0),"")</calculatedColumnFormula>
    </tableColumn>
    <tableColumn id="5" xr3:uid="{E9B08ABF-B699-4AB0-9AB0-ACE9AE9878BA}" name="Cantidad" totalsRowFunction="custom" dataDxfId="6477" totalsRowDxfId="6476">
      <totalsRowFormula array="1">IF(AND(IF(C72="Incluir",TablaSTdA1.152541254[Unidad de medida]&gt;=0,TablaSTdA1.152541254[Unidad de medida]=""))=FALSE,"No rellene el indicador sin seleccionar que quiere incluir el subtipo de acción","")</totalsRowFormula>
    </tableColumn>
    <tableColumn id="7" xr3:uid="{BB88A62E-9E8C-4591-8AE5-16247BA3C5E0}" name="Incluido" dataDxfId="6475" totalsRowDxfId="6474" dataCellStyle="20% - Énfasis3"/>
  </tableColumns>
  <tableStyleInfo name="TableStyleLight9"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5ACA4F51-B853-48D0-8D5A-3247B6E6657A}" name="TablaSTdA1.14853551355" displayName="TablaSTdA1.14853551355" ref="D88:I90" headerRowDxfId="6473" dataDxfId="6471" headerRowBorderDxfId="6472" tableBorderDxfId="6470" totalsRowBorderDxfId="6469" dataCellStyle="20% - Énfasis3">
  <autoFilter ref="D88:I90" xr:uid="{87A593CD-D0F2-482E-856A-FEEA60DFE682}"/>
  <tableColumns count="6">
    <tableColumn id="1" xr3:uid="{90BB3819-C765-41B7-BC63-C802935AFBAC}" name="Tipo de Indicador" totalsRowLabel="Resultado" dataDxfId="6468" totalsRowDxfId="6467"/>
    <tableColumn id="2" xr3:uid="{845466D9-A175-4A26-9A07-D7108FC35697}" name="Código indicador" totalsRowLabel="RC014" dataDxfId="6466" totalsRowDxfId="6465"/>
    <tableColumn id="3" xr3:uid="{6EE6EB24-B9AF-454E-9E41-A1E5C81CCBC0}" name="Indicador" dataDxfId="6464" totalsRowDxfId="6463" dataCellStyle="20% - Énfasis3">
      <calculatedColumnFormula>IFERROR(VLOOKUP(E89,TablaIndicadores[[Código]:[Unidad de medida]],2,0),"")</calculatedColumnFormula>
    </tableColumn>
    <tableColumn id="4" xr3:uid="{072DD981-2B11-4C9C-8F44-BEABE734CD6D}" name="Unidad de medida" dataDxfId="6462" totalsRowDxfId="6461" dataCellStyle="20% - Énfasis3">
      <calculatedColumnFormula>IFERROR(VLOOKUP(E89,TablaIndicadores[[Código]:[Unidad de medida]],3,0),"")</calculatedColumnFormula>
    </tableColumn>
    <tableColumn id="5" xr3:uid="{3B89CCDC-EFBC-4737-BE69-DD1D34A26E79}" name="Cantidad" totalsRowFunction="custom" dataDxfId="6460" totalsRowDxfId="6459">
      <totalsRowFormula array="1">IF(AND(IF(C81="Incluir",TablaSTdA1.14853551355[Unidad de medida]&gt;=0,TablaSTdA1.14853551355[Unidad de medida]=""))=FALSE,"No rellene el indicador sin seleccionar que quiere incluir el subtipo de acción","")</totalsRowFormula>
    </tableColumn>
    <tableColumn id="7" xr3:uid="{9417FDF3-867D-4826-9DDB-4BF057492037}" name="Incluido" dataDxfId="6458" totalsRowDxfId="6457" dataCellStyle="20% - Énfasis3"/>
  </tableColumns>
  <tableStyleInfo name="TableStyleLight9"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D8DDA213-F5E1-496C-A360-EDB66A109F80}" name="TablaSTdA1.1485355561456" displayName="TablaSTdA1.1485355561456" ref="D97:I99" headerRowDxfId="6456" dataDxfId="6454" headerRowBorderDxfId="6455" tableBorderDxfId="6453" totalsRowBorderDxfId="6452" dataCellStyle="20% - Énfasis3">
  <autoFilter ref="D97:I99" xr:uid="{DEA36D4B-04A8-43A7-9106-6A8935E26BEB}"/>
  <tableColumns count="6">
    <tableColumn id="1" xr3:uid="{3ACE0238-13CB-499D-BAE4-FF3A6E4DA812}" name="Tipo de Indicador" totalsRowLabel="Resultado" dataDxfId="6451" totalsRowDxfId="6450"/>
    <tableColumn id="2" xr3:uid="{6CD2E38F-E8BA-40B4-A5A4-4C998DF091D8}" name="Código indicador" totalsRowLabel="RC014" dataDxfId="6449" totalsRowDxfId="6448"/>
    <tableColumn id="3" xr3:uid="{603DBBBE-A92B-41CF-BC09-D0174FEB71A3}" name="Indicador" dataDxfId="6447" totalsRowDxfId="6446" dataCellStyle="20% - Énfasis3">
      <calculatedColumnFormula>IFERROR(VLOOKUP(E98,TablaIndicadores[[Código]:[Unidad de medida]],2,0),"")</calculatedColumnFormula>
    </tableColumn>
    <tableColumn id="4" xr3:uid="{2554A886-4843-4E79-91C6-8674B39EF3DF}" name="Unidad de medida" dataDxfId="6445" totalsRowDxfId="6444" dataCellStyle="20% - Énfasis3">
      <calculatedColumnFormula>IFERROR(VLOOKUP(E98,TablaIndicadores[[Código]:[Unidad de medida]],3,0),"")</calculatedColumnFormula>
    </tableColumn>
    <tableColumn id="5" xr3:uid="{46A1D125-8E50-4C9B-A6FB-C9C7708DEDC7}" name="Cantidad" totalsRowFunction="custom" dataDxfId="6443" totalsRowDxfId="6442">
      <totalsRowFormula array="1">IF(AND(IF(C90="Incluir",TablaSTdA1.1485355561456[Unidad de medida]&gt;=0,TablaSTdA1.1485355561456[Unidad de medida]=""))=FALSE,"No rellene el indicador sin seleccionar que quiere incluir el subtipo de acción","")</totalsRowFormula>
    </tableColumn>
    <tableColumn id="7" xr3:uid="{235FAD79-7FA9-49A2-93FD-ED312A195A1C}" name="Incluido" dataDxfId="6441" totalsRowDxfId="6440" dataCellStyle="20% - Énfasis3"/>
  </tableColumns>
  <tableStyleInfo name="TableStyleLight9"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A60438AC-8647-465A-89AF-859C8FCA1677}" name="TablaSTdA1.148535556571557" displayName="TablaSTdA1.148535556571557" ref="D106:I108" headerRowDxfId="6439" dataDxfId="6437" headerRowBorderDxfId="6438" tableBorderDxfId="6436" totalsRowBorderDxfId="6435" dataCellStyle="20% - Énfasis3">
  <autoFilter ref="D106:I108" xr:uid="{6581E392-A142-4728-9795-A807192909F7}"/>
  <tableColumns count="6">
    <tableColumn id="1" xr3:uid="{DA4B5C73-2FE6-4608-A875-34EB49B98AA1}" name="Tipo de Indicador" totalsRowLabel="Resultado" dataDxfId="6434" totalsRowDxfId="6433"/>
    <tableColumn id="2" xr3:uid="{B5447B55-D931-4155-9BFF-3EBC6A43B7E5}" name="Código indicador" totalsRowLabel="RC014" dataDxfId="6432" totalsRowDxfId="6431"/>
    <tableColumn id="3" xr3:uid="{EDA6036C-B9C5-4AB9-9737-321826B517AD}" name="Indicador" dataDxfId="6430" totalsRowDxfId="6429" dataCellStyle="20% - Énfasis3">
      <calculatedColumnFormula>IFERROR(VLOOKUP(E107,TablaIndicadores[[Código]:[Unidad de medida]],2,0),"")</calculatedColumnFormula>
    </tableColumn>
    <tableColumn id="4" xr3:uid="{D5E2B5F9-3158-4881-AF4B-0964D129C987}" name="Unidad de medida" dataDxfId="6428" totalsRowDxfId="6427" dataCellStyle="20% - Énfasis3">
      <calculatedColumnFormula>IFERROR(VLOOKUP(E107,TablaIndicadores[[Código]:[Unidad de medida]],3,0),"")</calculatedColumnFormula>
    </tableColumn>
    <tableColumn id="5" xr3:uid="{3D11A39F-F0BC-4204-94B3-3226B26177B3}" name="Cantidad" totalsRowFunction="custom" dataDxfId="6426" totalsRowDxfId="6425">
      <totalsRowFormula array="1">IF(AND(IF(C99="Incluir",TablaSTdA1.148535556571557[Unidad de medida]&gt;=0,TablaSTdA1.148535556571557[Unidad de medida]=""))=FALSE,"No rellene el indicador sin seleccionar que quiere incluir el subtipo de acción","")</totalsRowFormula>
    </tableColumn>
    <tableColumn id="7" xr3:uid="{AF5C2938-30CC-4595-8664-672445623E2E}" name="Incluido" dataDxfId="6424" totalsRowDxfId="6423" dataCellStyle="20% - Énfasis3"/>
  </tableColumns>
  <tableStyleInfo name="TableStyleLight9"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47421DF2-2260-4793-AC23-490B2C6D1CEC}" name="TablaSTdA1.14853555657581658" displayName="TablaSTdA1.14853555657581658" ref="D115:I117" headerRowDxfId="6422" dataDxfId="6420" headerRowBorderDxfId="6421" tableBorderDxfId="6419" totalsRowBorderDxfId="6418" dataCellStyle="20% - Énfasis3">
  <autoFilter ref="D115:I117" xr:uid="{93ECB9AF-BC8A-4D88-A632-C52C718F2C71}"/>
  <tableColumns count="6">
    <tableColumn id="1" xr3:uid="{60E44568-B496-4254-A3BF-3EF25EAF5C8B}" name="Tipo de Indicador" totalsRowLabel="Resultado" dataDxfId="6417" totalsRowDxfId="6416"/>
    <tableColumn id="2" xr3:uid="{6EB10800-7E07-4316-A9AC-96ED7B65AAFC}" name="Código indicador" totalsRowLabel="RC014" dataDxfId="6415" totalsRowDxfId="6414"/>
    <tableColumn id="3" xr3:uid="{68908C3E-00CC-4D0D-B8F3-4DC5814CEEAC}" name="Indicador" dataDxfId="6413" totalsRowDxfId="6412" dataCellStyle="20% - Énfasis3">
      <calculatedColumnFormula>IFERROR(VLOOKUP(E116,TablaIndicadores[[Código]:[Unidad de medida]],2,0),"")</calculatedColumnFormula>
    </tableColumn>
    <tableColumn id="4" xr3:uid="{0AC451E3-0AE4-42AB-A021-C6008912E86C}" name="Unidad de medida" dataDxfId="6411" totalsRowDxfId="6410" dataCellStyle="20% - Énfasis3">
      <calculatedColumnFormula>IFERROR(VLOOKUP(E116,TablaIndicadores[[Código]:[Unidad de medida]],3,0),"")</calculatedColumnFormula>
    </tableColumn>
    <tableColumn id="5" xr3:uid="{44B8F811-2BC1-462A-8B13-5BAD5327D8A2}" name="Cantidad" totalsRowFunction="custom" dataDxfId="6409" totalsRowDxfId="6408">
      <totalsRowFormula array="1">IF(AND(IF(C108="Incluir",TablaSTdA1.14853555657581658[Unidad de medida]&gt;=0,TablaSTdA1.14853555657581658[Unidad de medida]=""))=FALSE,"No rellene el indicador sin seleccionar que quiere incluir el subtipo de acción","")</totalsRowFormula>
    </tableColumn>
    <tableColumn id="7" xr3:uid="{2E227D07-1D05-4D9C-BED9-8B10619890E8}" name="Incluido" dataDxfId="6407" totalsRowDxfId="6406" dataCellStyle="20% - Énfasis3"/>
  </tableColumns>
  <tableStyleInfo name="TableStyleLight9"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B22B4F45-59CE-4C45-8B4E-620E03BF538A}" name="TablaSTdA1.1485355565758591759" displayName="TablaSTdA1.1485355565758591759" ref="D124:I126" headerRowDxfId="6405" dataDxfId="6403" headerRowBorderDxfId="6404" tableBorderDxfId="6402" totalsRowBorderDxfId="6401" dataCellStyle="20% - Énfasis3">
  <autoFilter ref="D124:I126" xr:uid="{554BE6C9-C1EE-49BC-B5D3-B7CF164F53F0}"/>
  <tableColumns count="6">
    <tableColumn id="1" xr3:uid="{A2AC1FC1-9E65-410B-AACE-51CA10CD0422}" name="Tipo de Indicador" totalsRowLabel="Resultado" dataDxfId="6400" totalsRowDxfId="6399"/>
    <tableColumn id="2" xr3:uid="{76D71DEC-4724-4BF0-86FF-8DA7C220A819}" name="Código indicador" totalsRowLabel="RC014" dataDxfId="6398" totalsRowDxfId="6397"/>
    <tableColumn id="3" xr3:uid="{044CA977-0FC7-4F36-AF67-EE6FF95F81F5}" name="Indicador" dataDxfId="6396" totalsRowDxfId="6395" dataCellStyle="20% - Énfasis3">
      <calculatedColumnFormula>IFERROR(VLOOKUP(E125,TablaIndicadores[[Código]:[Unidad de medida]],2,0),"")</calculatedColumnFormula>
    </tableColumn>
    <tableColumn id="4" xr3:uid="{26D4B2FF-752F-445E-B4FF-9FE9609BAEBB}" name="Unidad de medida" dataDxfId="6394" totalsRowDxfId="6393" dataCellStyle="20% - Énfasis3">
      <calculatedColumnFormula>IFERROR(VLOOKUP(E125,TablaIndicadores[[Código]:[Unidad de medida]],3,0),"")</calculatedColumnFormula>
    </tableColumn>
    <tableColumn id="5" xr3:uid="{934550AA-0CC4-4530-AD13-B1FF8C93C33E}" name="Cantidad" totalsRowFunction="custom" dataDxfId="6392" totalsRowDxfId="6391">
      <totalsRowFormula array="1">IF(AND(IF(C117="Incluir",TablaSTdA1.1485355565758591759[Unidad de medida]&gt;=0,TablaSTdA1.1485355565758591759[Unidad de medida]=""))=FALSE,"No rellene el indicador sin seleccionar que quiere incluir el subtipo de acción","")</totalsRowFormula>
    </tableColumn>
    <tableColumn id="7" xr3:uid="{B159E42B-E14A-4706-A467-2703B466A6F1}" name="Incluido" dataDxfId="6390" totalsRowDxfId="6389" dataCellStyle="20% - Énfasis3"/>
  </tableColumns>
  <tableStyleInfo name="TableStyleLight9"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AAE3B6B8-5855-4163-A0EF-89A881A0F6B9}" name="TablaSTdA1.148535556575859601860" displayName="TablaSTdA1.148535556575859601860" ref="D133:I135" headerRowDxfId="6388" dataDxfId="6386" headerRowBorderDxfId="6387" tableBorderDxfId="6385" totalsRowBorderDxfId="6384" dataCellStyle="20% - Énfasis3">
  <autoFilter ref="D133:I135" xr:uid="{9E2266F5-8C03-44DD-9193-189E2DA89D55}"/>
  <tableColumns count="6">
    <tableColumn id="1" xr3:uid="{32AF7C7E-49E5-427F-823B-483F5C181B97}" name="Tipo de Indicador" totalsRowLabel="Resultado" dataDxfId="6383" totalsRowDxfId="6382"/>
    <tableColumn id="2" xr3:uid="{5ECAF280-93C2-4176-AE70-FDBAEB90BD99}" name="Código indicador" totalsRowLabel="RC014" dataDxfId="6381" totalsRowDxfId="6380"/>
    <tableColumn id="3" xr3:uid="{AED6EBA7-59CC-49F7-8C27-7EEF3C3F9E0E}" name="Indicador" dataDxfId="6379" totalsRowDxfId="6378" dataCellStyle="20% - Énfasis3">
      <calculatedColumnFormula>IFERROR(VLOOKUP(E134,TablaIndicadores[[Código]:[Unidad de medida]],2,0),"")</calculatedColumnFormula>
    </tableColumn>
    <tableColumn id="4" xr3:uid="{65E65FE5-BD52-4EF1-90E6-A2449A8C75AA}" name="Unidad de medida" dataDxfId="6377" totalsRowDxfId="6376" dataCellStyle="20% - Énfasis3">
      <calculatedColumnFormula>IFERROR(VLOOKUP(E134,TablaIndicadores[[Código]:[Unidad de medida]],3,0),"")</calculatedColumnFormula>
    </tableColumn>
    <tableColumn id="5" xr3:uid="{11C826C5-5680-47AD-9642-84AD1237909E}" name="Cantidad" totalsRowFunction="custom" dataDxfId="6375" totalsRowDxfId="6374">
      <totalsRowFormula array="1">IF(AND(IF(C126="Incluir",TablaSTdA1.148535556575859601860[Unidad de medida]&gt;=0,TablaSTdA1.148535556575859601860[Unidad de medida]=""))=FALSE,"No rellene el indicador sin seleccionar que quiere incluir el subtipo de acción","")</totalsRowFormula>
    </tableColumn>
    <tableColumn id="7" xr3:uid="{98204CD5-D1B2-4F1F-AAF3-A4759854D718}" name="Incluido" dataDxfId="6373" totalsRowDxfId="6372" dataCellStyle="20% - Énfasis3"/>
  </tableColumns>
  <tableStyleInfo name="TableStyleLight9"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02170726-85C5-41F6-9B22-ED0A5E19FAD5}" name="TablaSTdA1.15254612061" displayName="TablaSTdA1.15254612061" ref="D144:I146" headerRowDxfId="6371" dataDxfId="6369" headerRowBorderDxfId="6370" tableBorderDxfId="6368" totalsRowBorderDxfId="6367" dataCellStyle="20% - Énfasis3">
  <autoFilter ref="D144:I146" xr:uid="{C5A14A54-2A8C-44BA-B0C4-CB68B2AB300A}"/>
  <tableColumns count="6">
    <tableColumn id="1" xr3:uid="{196EBCE0-32F6-4033-B877-D2E358B81F1C}" name="Tipo de Indicador" totalsRowLabel="Resultado" dataDxfId="6366" totalsRowDxfId="6365"/>
    <tableColumn id="2" xr3:uid="{9E199AC2-BDDF-4B36-9B81-A4D20AE7C730}" name="Código indicador" totalsRowLabel="RC014" dataDxfId="6364" totalsRowDxfId="6363"/>
    <tableColumn id="3" xr3:uid="{3B44D233-9DDA-44E4-80C8-07989D9EF775}" name="Indicador" dataDxfId="6362" totalsRowDxfId="6361" dataCellStyle="20% - Énfasis3">
      <calculatedColumnFormula>IFERROR(VLOOKUP(E145,TablaIndicadores[[Código]:[Unidad de medida]],2,0),"")</calculatedColumnFormula>
    </tableColumn>
    <tableColumn id="4" xr3:uid="{1CC9CA2D-17C4-4DCC-9FFC-11F3D6A16AE0}" name="Unidad de medida" dataDxfId="6360" totalsRowDxfId="6359" dataCellStyle="20% - Énfasis3">
      <calculatedColumnFormula>IFERROR(VLOOKUP(E145,TablaIndicadores[[Código]:[Unidad de medida]],3,0),"")</calculatedColumnFormula>
    </tableColumn>
    <tableColumn id="5" xr3:uid="{91F001B8-CEF5-45B4-87A8-9B6A792BFD97}" name="Cantidad" totalsRowFunction="custom" dataDxfId="6358" totalsRowDxfId="6357">
      <totalsRowFormula array="1">IF(AND(IF(C137="Incluir",TablaSTdA1.15254612061[Unidad de medida]&gt;=0,TablaSTdA1.15254612061[Unidad de medida]=""))=FALSE,"No rellene el indicador sin seleccionar que quiere incluir el subtipo de acción","")</totalsRowFormula>
    </tableColumn>
    <tableColumn id="7" xr3:uid="{8342F0FE-F4C5-427E-BBCE-7D63719DE52E}" name="Incluido" dataDxfId="6356" totalsRowDxfId="6355" dataCellStyle="20% - Énfasis3"/>
  </tableColumns>
  <tableStyleInfo name="TableStyleLight9"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D25C86E9-D79E-49FE-9F3F-A09FD325F9B3}" name="TablaSTdA1.1525461622162" displayName="TablaSTdA1.1525461622162" ref="D153:I155" headerRowDxfId="6354" dataDxfId="6352" headerRowBorderDxfId="6353" tableBorderDxfId="6351" totalsRowBorderDxfId="6350" dataCellStyle="20% - Énfasis3">
  <autoFilter ref="D153:I155" xr:uid="{3D0A72F9-E111-4312-B272-8E0AE7862817}"/>
  <tableColumns count="6">
    <tableColumn id="1" xr3:uid="{EC17AB2C-0461-4DB2-B5ED-C0F4DCF467E2}" name="Tipo de Indicador" totalsRowLabel="Resultado" dataDxfId="6349" totalsRowDxfId="6348"/>
    <tableColumn id="2" xr3:uid="{D6CFE875-A832-4CD3-A0E1-7F6EE44E1001}" name="Código indicador" totalsRowLabel="RC014" dataDxfId="6347" totalsRowDxfId="6346"/>
    <tableColumn id="3" xr3:uid="{006AACCF-EB9C-418C-A1E2-7C0A46EDB44F}" name="Indicador" dataDxfId="6345" totalsRowDxfId="6344" dataCellStyle="20% - Énfasis3">
      <calculatedColumnFormula>IFERROR(VLOOKUP(E154,TablaIndicadores[[Código]:[Unidad de medida]],2,0),"")</calculatedColumnFormula>
    </tableColumn>
    <tableColumn id="4" xr3:uid="{4FC782A2-6AD4-4AF2-9ABE-1030D847C3D1}" name="Unidad de medida" dataDxfId="6343" totalsRowDxfId="6342" dataCellStyle="20% - Énfasis3">
      <calculatedColumnFormula>IFERROR(VLOOKUP(E154,TablaIndicadores[[Código]:[Unidad de medida]],3,0),"")</calculatedColumnFormula>
    </tableColumn>
    <tableColumn id="5" xr3:uid="{F1075A2F-48D1-4905-B4EC-D1B5D1E447F1}" name="Cantidad" totalsRowFunction="custom" dataDxfId="6341" totalsRowDxfId="6340">
      <totalsRowFormula array="1">IF(AND(IF(C146="Incluir",TablaSTdA1.1525461622162[Unidad de medida]&gt;=0,TablaSTdA1.1525461622162[Unidad de medida]=""))=FALSE,"No rellene el indicador sin seleccionar que quiere incluir el subtipo de acción","")</totalsRowFormula>
    </tableColumn>
    <tableColumn id="7" xr3:uid="{B61D5741-9BCC-4B31-9172-046684EE9CEA}" name="Incluido" dataDxfId="6339" totalsRowDxfId="6338" dataCellStyle="20% - Énfasis3"/>
  </tableColumns>
  <tableStyleInfo name="TableStyleLight9"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BC72A60C-57EB-4A98-BAE2-FEC40EDD8C1B}" name="TablaSTdA1.152546162632263" displayName="TablaSTdA1.152546162632263" ref="D162:I164" headerRowDxfId="6337" dataDxfId="6335" headerRowBorderDxfId="6336" tableBorderDxfId="6334" totalsRowBorderDxfId="6333" dataCellStyle="20% - Énfasis3">
  <autoFilter ref="D162:I164" xr:uid="{F4B163C6-3327-4DE7-81E1-8B884E98BBD6}"/>
  <tableColumns count="6">
    <tableColumn id="1" xr3:uid="{23EEB34E-2A6D-4AF3-B541-A73BB6E85815}" name="Tipo de Indicador" totalsRowLabel="Resultado" dataDxfId="6332" totalsRowDxfId="6331"/>
    <tableColumn id="2" xr3:uid="{C60A7844-B75D-470B-B718-DB98D74BFF35}" name="Código indicador" totalsRowLabel="RC014" dataDxfId="6330" totalsRowDxfId="6329"/>
    <tableColumn id="3" xr3:uid="{177FFC23-CA02-47A4-9431-140F15C1FCD4}" name="Indicador" dataDxfId="6328" totalsRowDxfId="6327" dataCellStyle="20% - Énfasis3">
      <calculatedColumnFormula>IFERROR(VLOOKUP(E163,TablaIndicadores[[Código]:[Unidad de medida]],2,0),"")</calculatedColumnFormula>
    </tableColumn>
    <tableColumn id="4" xr3:uid="{B4DB820C-DA68-4BEE-8FC3-639D6DA04522}" name="Unidad de medida" dataDxfId="6326" totalsRowDxfId="6325" dataCellStyle="20% - Énfasis3">
      <calculatedColumnFormula>IFERROR(VLOOKUP(E163,TablaIndicadores[[Código]:[Unidad de medida]],3,0),"")</calculatedColumnFormula>
    </tableColumn>
    <tableColumn id="5" xr3:uid="{FAD62D9E-ED7B-4EF5-AC5A-632DD955AB31}" name="Cantidad" totalsRowFunction="custom" dataDxfId="6324" totalsRowDxfId="6323">
      <totalsRowFormula array="1">IF(AND(IF(C155="Incluir",TablaSTdA1.152546162632263[Unidad de medida]&gt;=0,TablaSTdA1.152546162632263[Unidad de medida]=""))=FALSE,"No rellene el indicador sin seleccionar que quiere incluir el subtipo de acción","")</totalsRowFormula>
    </tableColumn>
    <tableColumn id="7" xr3:uid="{0A176572-FEED-4AE0-936D-2ED25CE7E232}" name="Incluido" dataDxfId="6322" totalsRowDxfId="6321" dataCellStyle="20% - Énfasis3"/>
  </tableColumns>
  <tableStyleInfo name="TableStyleLight9"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5399FE15-C867-4207-96C9-6899D5E045E8}" name="TablaSTdA1.15254616263642364" displayName="TablaSTdA1.15254616263642364" ref="D171:I173" headerRowDxfId="6320" dataDxfId="6318" headerRowBorderDxfId="6319" tableBorderDxfId="6317" totalsRowBorderDxfId="6316" dataCellStyle="20% - Énfasis3">
  <autoFilter ref="D171:I173" xr:uid="{0C2E3642-E261-4EC5-BC93-94C155FF95BD}"/>
  <tableColumns count="6">
    <tableColumn id="1" xr3:uid="{B27E3230-6715-4158-980D-1B6251DEDA57}" name="Tipo de Indicador" totalsRowLabel="Resultado" dataDxfId="6315" totalsRowDxfId="6314"/>
    <tableColumn id="2" xr3:uid="{73D898C4-A834-4994-BEB2-8187FA6B2901}" name="Código indicador" totalsRowLabel="RC014" dataDxfId="6313" totalsRowDxfId="6312"/>
    <tableColumn id="3" xr3:uid="{8F86BD03-580A-40DF-9FFF-839CFFA736BA}" name="Indicador" dataDxfId="6311" totalsRowDxfId="6310" dataCellStyle="20% - Énfasis3">
      <calculatedColumnFormula>IFERROR(VLOOKUP(E172,TablaIndicadores[[Código]:[Unidad de medida]],2,0),"")</calculatedColumnFormula>
    </tableColumn>
    <tableColumn id="4" xr3:uid="{03E60CB6-1DBB-47DF-A676-0705EEA7BA7F}" name="Unidad de medida" dataDxfId="6309" totalsRowDxfId="6308" dataCellStyle="20% - Énfasis3">
      <calculatedColumnFormula>IFERROR(VLOOKUP(E172,TablaIndicadores[[Código]:[Unidad de medida]],3,0),"")</calculatedColumnFormula>
    </tableColumn>
    <tableColumn id="5" xr3:uid="{F81A1942-E0B2-46DC-8195-1955FFA59C8A}" name="Cantidad" totalsRowFunction="custom" dataDxfId="6307" totalsRowDxfId="6306">
      <totalsRowFormula array="1">IF(AND(IF(C164="Incluir",TablaSTdA1.15254616263642364[Unidad de medida]&gt;=0,TablaSTdA1.15254616263642364[Unidad de medida]=""))=FALSE,"No rellene el indicador sin seleccionar que quiere incluir el subtipo de acción","")</totalsRowFormula>
    </tableColumn>
    <tableColumn id="7" xr3:uid="{92742CE9-D6F6-4F44-8C36-E53CC99E0A38}" name="Incluido" dataDxfId="6305" totalsRowDxfId="6304" dataCellStyle="20% - Énfasis3"/>
  </tableColumns>
  <tableStyleInfo name="TableStyleLight9"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87C644A8-7B9D-4FC5-9DE1-3BDC39E84DDF}" name="TablaSTdA1.1525461626364652465" displayName="TablaSTdA1.1525461626364652465" ref="D180:I182" headerRowDxfId="6303" dataDxfId="6301" headerRowBorderDxfId="6302" tableBorderDxfId="6300" totalsRowBorderDxfId="6299" dataCellStyle="20% - Énfasis3">
  <autoFilter ref="D180:I182" xr:uid="{F356F671-86E7-486B-BF05-7FD307BD4A1B}"/>
  <tableColumns count="6">
    <tableColumn id="1" xr3:uid="{305E0E93-19CF-4E5E-BAA1-9E67A2CEE1F7}" name="Tipo de Indicador" totalsRowLabel="Resultado" dataDxfId="6298" totalsRowDxfId="6297"/>
    <tableColumn id="2" xr3:uid="{5A3602F2-547E-429B-8628-7645D15947AF}" name="Código indicador" totalsRowLabel="RC014" dataDxfId="6296" totalsRowDxfId="6295"/>
    <tableColumn id="3" xr3:uid="{F569A7C1-3ADD-4041-8C35-18F1DDA0E20B}" name="Indicador" dataDxfId="6294" totalsRowDxfId="6293" dataCellStyle="20% - Énfasis3">
      <calculatedColumnFormula>IFERROR(VLOOKUP(E181,TablaIndicadores[[Código]:[Unidad de medida]],2,0),"")</calculatedColumnFormula>
    </tableColumn>
    <tableColumn id="4" xr3:uid="{9141DF7E-F8D4-492F-8238-735480226223}" name="Unidad de medida" dataDxfId="6292" totalsRowDxfId="6291" dataCellStyle="20% - Énfasis3">
      <calculatedColumnFormula>IFERROR(VLOOKUP(E181,TablaIndicadores[[Código]:[Unidad de medida]],3,0),"")</calculatedColumnFormula>
    </tableColumn>
    <tableColumn id="5" xr3:uid="{312C3A7A-AE18-4D11-A8AA-3F11690CA1C4}" name="Cantidad" totalsRowFunction="custom" dataDxfId="6290" totalsRowDxfId="6289">
      <totalsRowFormula array="1">IF(AND(IF(C173="Incluir",TablaSTdA1.1525461626364652465[Unidad de medida]&gt;=0,TablaSTdA1.1525461626364652465[Unidad de medida]=""))=FALSE,"No rellene el indicador sin seleccionar que quiere incluir el subtipo de acción","")</totalsRowFormula>
    </tableColumn>
    <tableColumn id="7" xr3:uid="{93F25869-6A63-4D15-9FD6-4C05734875BF}" name="Incluido" dataDxfId="6288" totalsRowDxfId="6287" dataCellStyle="20% - Énfasis3"/>
  </tableColumns>
  <tableStyleInfo name="TableStyleLight9"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70FCFF5D-BEC1-495F-8051-4803DCCD41A3}" name="TablaSTdA1.1525461662566" displayName="TablaSTdA1.1525461662566" ref="D191:I193" headerRowDxfId="6286" dataDxfId="6284" headerRowBorderDxfId="6285" tableBorderDxfId="6283" totalsRowBorderDxfId="6282" dataCellStyle="20% - Énfasis3">
  <autoFilter ref="D191:I193" xr:uid="{8E7C725C-33A9-48F7-806E-089DA5811EA4}"/>
  <tableColumns count="6">
    <tableColumn id="1" xr3:uid="{9942F337-AA5B-447C-AB70-856D4FBC26B6}" name="Tipo de Indicador" totalsRowLabel="Resultado" dataDxfId="6281" totalsRowDxfId="6280"/>
    <tableColumn id="2" xr3:uid="{6E9666A5-8EB5-491B-BAC9-E5718A98990C}" name="Código indicador" totalsRowLabel="RC014" dataDxfId="6279" totalsRowDxfId="6278"/>
    <tableColumn id="3" xr3:uid="{EEF7326A-1A3F-43A3-B4E3-2271037C4372}" name="Indicador" dataDxfId="6277" totalsRowDxfId="6276" dataCellStyle="20% - Énfasis3">
      <calculatedColumnFormula>IFERROR(VLOOKUP(E192,TablaIndicadores[[Código]:[Unidad de medida]],2,0),"")</calculatedColumnFormula>
    </tableColumn>
    <tableColumn id="4" xr3:uid="{CEABA275-3FEC-442D-88F1-B1ACAB479C04}" name="Unidad de medida" dataDxfId="6275" totalsRowDxfId="6274" dataCellStyle="20% - Énfasis3">
      <calculatedColumnFormula>IFERROR(VLOOKUP(E192,TablaIndicadores[[Código]:[Unidad de medida]],3,0),"")</calculatedColumnFormula>
    </tableColumn>
    <tableColumn id="5" xr3:uid="{FC746D3F-E3D4-40E3-8CBA-931D8E7DE076}" name="Cantidad" totalsRowFunction="custom" dataDxfId="6273" totalsRowDxfId="6272">
      <totalsRowFormula array="1">IF(AND(IF(C184="Incluir",TablaSTdA1.1525461662566[Unidad de medida]&gt;=0,TablaSTdA1.1525461662566[Unidad de medida]=""))=FALSE,"No rellene el indicador sin seleccionar que quiere incluir el subtipo de acción","")</totalsRowFormula>
    </tableColumn>
    <tableColumn id="7" xr3:uid="{B687AE35-C9BF-4BE3-BCD9-E93260909A8C}" name="Incluido" dataDxfId="6271" totalsRowDxfId="6270" dataCellStyle="20% - Énfasis3"/>
  </tableColumns>
  <tableStyleInfo name="TableStyleLight9"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1F372168-B803-442F-88F7-5884F1B8E599}" name="TablaSTdA1.152546166672667" displayName="TablaSTdA1.152546166672667" ref="D200:I202" headerRowDxfId="6269" dataDxfId="6267" headerRowBorderDxfId="6268" tableBorderDxfId="6266" totalsRowBorderDxfId="6265" dataCellStyle="20% - Énfasis3">
  <autoFilter ref="D200:I202" xr:uid="{718E4DC1-CFC5-4AEE-A222-F5B8AEE19899}"/>
  <tableColumns count="6">
    <tableColumn id="1" xr3:uid="{66CF2910-B37C-4FCE-8C88-871CC97E2617}" name="Tipo de Indicador" totalsRowLabel="Resultado" dataDxfId="6264" totalsRowDxfId="6263"/>
    <tableColumn id="2" xr3:uid="{9971ECFD-92A7-4ABC-A6C9-537C8A44FA60}" name="Código indicador" totalsRowLabel="RC014" dataDxfId="6262" totalsRowDxfId="6261"/>
    <tableColumn id="3" xr3:uid="{B13A94FE-1E36-4AFD-BE0B-ABFE75B0C0F5}" name="Indicador" dataDxfId="6260" totalsRowDxfId="6259" dataCellStyle="20% - Énfasis3">
      <calculatedColumnFormula>IFERROR(VLOOKUP(E201,TablaIndicadores[[Código]:[Unidad de medida]],2,0),"")</calculatedColumnFormula>
    </tableColumn>
    <tableColumn id="4" xr3:uid="{C0988886-2633-444E-A2BC-86CBF0BF2845}" name="Unidad de medida" dataDxfId="6258" totalsRowDxfId="6257" dataCellStyle="20% - Énfasis3">
      <calculatedColumnFormula>IFERROR(VLOOKUP(E201,TablaIndicadores[[Código]:[Unidad de medida]],3,0),"")</calculatedColumnFormula>
    </tableColumn>
    <tableColumn id="5" xr3:uid="{B4240754-BFD5-4CBA-AC98-DDE3B22F9E2B}" name="Cantidad" totalsRowFunction="custom" dataDxfId="6256" totalsRowDxfId="6255">
      <totalsRowFormula array="1">IF(AND(IF(C193="Incluir",TablaSTdA1.152546166672667[Unidad de medida]&gt;=0,TablaSTdA1.152546166672667[Unidad de medida]=""))=FALSE,"No rellene el indicador sin seleccionar que quiere incluir el subtipo de acción","")</totalsRowFormula>
    </tableColumn>
    <tableColumn id="7" xr3:uid="{C21CE7AF-F4F8-4AE3-9363-36A865202AC9}" name="Incluido" dataDxfId="6254" totalsRowDxfId="6253" dataCellStyle="20% - Énfasis3"/>
  </tableColumns>
  <tableStyleInfo name="TableStyleLight9"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F7D8CA72-FD14-4AB1-8F22-E3E19D0E5353}" name="TablaSTdA1.15254616667682768" displayName="TablaSTdA1.15254616667682768" ref="D209:I211" headerRowDxfId="6252" dataDxfId="6250" headerRowBorderDxfId="6251" tableBorderDxfId="6249" totalsRowBorderDxfId="6248" dataCellStyle="20% - Énfasis3">
  <autoFilter ref="D209:I211" xr:uid="{B21F3934-1224-44CC-AA2E-935D2B9B447E}"/>
  <tableColumns count="6">
    <tableColumn id="1" xr3:uid="{81BDA2B3-28C3-4BCF-9375-7F5F54416369}" name="Tipo de Indicador" totalsRowLabel="Resultado" dataDxfId="6247" totalsRowDxfId="6246"/>
    <tableColumn id="2" xr3:uid="{E35478BE-996B-4EF5-8769-7B639BFECA41}" name="Código indicador" totalsRowLabel="RC014" dataDxfId="6245" totalsRowDxfId="6244"/>
    <tableColumn id="3" xr3:uid="{7E1F2E35-65CC-4081-9055-45F9525EBA9E}" name="Indicador" dataDxfId="6243" totalsRowDxfId="6242" dataCellStyle="20% - Énfasis3">
      <calculatedColumnFormula>IFERROR(VLOOKUP(E210,TablaIndicadores[[Código]:[Unidad de medida]],2,0),"")</calculatedColumnFormula>
    </tableColumn>
    <tableColumn id="4" xr3:uid="{900E09EB-A4EC-4461-8AE8-B27A7A7F3DCE}" name="Unidad de medida" dataDxfId="6241" totalsRowDxfId="6240" dataCellStyle="20% - Énfasis3">
      <calculatedColumnFormula>IFERROR(VLOOKUP(E210,TablaIndicadores[[Código]:[Unidad de medida]],3,0),"")</calculatedColumnFormula>
    </tableColumn>
    <tableColumn id="5" xr3:uid="{0AF496A1-47C5-4DDE-9EE4-BF17DB486FA4}" name="Cantidad" totalsRowFunction="custom" dataDxfId="6239" totalsRowDxfId="6238">
      <totalsRowFormula array="1">IF(AND(IF(C202="Incluir",TablaSTdA1.15254616667682768[Unidad de medida]&gt;=0,TablaSTdA1.15254616667682768[Unidad de medida]=""))=FALSE,"No rellene el indicador sin seleccionar que quiere incluir el subtipo de acción","")</totalsRowFormula>
    </tableColumn>
    <tableColumn id="7" xr3:uid="{557584B6-0888-453A-80B6-052181C2786F}" name="Incluido" dataDxfId="6237" totalsRowDxfId="6236" dataCellStyle="20% - Énfasis3"/>
  </tableColumns>
  <tableStyleInfo name="TableStyleLight9"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20EFDF0C-0326-4276-A2D8-26686236BB4F}" name="TablaSTdA1.1525461666768692869" displayName="TablaSTdA1.1525461666768692869" ref="D220:I222" headerRowDxfId="6235" dataDxfId="6233" headerRowBorderDxfId="6234" tableBorderDxfId="6232" totalsRowBorderDxfId="6231" dataCellStyle="20% - Énfasis3">
  <autoFilter ref="D220:I222" xr:uid="{F79E9E40-23B8-4F07-AAEA-E75BA12B9C24}"/>
  <tableColumns count="6">
    <tableColumn id="1" xr3:uid="{1A369CCA-8D6F-4D1A-B5FB-1BB39F0685AD}" name="Tipo de Indicador" totalsRowLabel="Resultado" dataDxfId="6230" totalsRowDxfId="6229"/>
    <tableColumn id="2" xr3:uid="{178DF3B1-E9AD-47DF-9524-DA50189B2484}" name="Código indicador" totalsRowLabel="RC014" dataDxfId="6228" totalsRowDxfId="6227"/>
    <tableColumn id="3" xr3:uid="{AC49768D-9359-4F24-96AB-38DD682B6564}" name="Indicador" dataDxfId="6226" totalsRowDxfId="6225" dataCellStyle="20% - Énfasis3">
      <calculatedColumnFormula>IFERROR(VLOOKUP(E221,TablaIndicadores[[Código]:[Unidad de medida]],2,0),"")</calculatedColumnFormula>
    </tableColumn>
    <tableColumn id="4" xr3:uid="{DE6D9CBF-C08A-4E1B-952C-E11099E09E98}" name="Unidad de medida" dataDxfId="6224" totalsRowDxfId="6223" dataCellStyle="20% - Énfasis3">
      <calculatedColumnFormula>IFERROR(VLOOKUP(E221,TablaIndicadores[[Código]:[Unidad de medida]],3,0),"")</calculatedColumnFormula>
    </tableColumn>
    <tableColumn id="5" xr3:uid="{1A8E0B69-E74D-4F1F-B752-4943B0F4CA10}" name="Cantidad" totalsRowFunction="custom" dataDxfId="6222" totalsRowDxfId="6221">
      <totalsRowFormula array="1">IF(AND(IF(C211="Incluir",TablaSTdA1.1525461666768692869[Unidad de medida]&gt;=0,TablaSTdA1.1525461666768692869[Unidad de medida]=""))=FALSE,"No rellene el indicador sin seleccionar que quiere incluir el subtipo de acción","")</totalsRowFormula>
    </tableColumn>
    <tableColumn id="7" xr3:uid="{E8F60676-3020-46C9-906E-3BFE49617D0B}" name="Incluido" dataDxfId="6220" totalsRowDxfId="6219" dataCellStyle="20% - Énfasis3"/>
  </tableColumns>
  <tableStyleInfo name="TableStyleLight9"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6E7A03F5-C39F-4B3E-99A8-E5F521D9D4AA}" name="TablaSTdA1.152546166676869702970" displayName="TablaSTdA1.152546166676869702970" ref="D229:I231" headerRowDxfId="6218" dataDxfId="6216" headerRowBorderDxfId="6217" tableBorderDxfId="6215" totalsRowBorderDxfId="6214" dataCellStyle="20% - Énfasis3">
  <autoFilter ref="D229:I231" xr:uid="{7E3E9E0B-0896-45AA-97F6-41A453B78B45}"/>
  <tableColumns count="6">
    <tableColumn id="1" xr3:uid="{E65EC82F-C761-44B9-8C5B-E3D575AA4D16}" name="Tipo de Indicador" totalsRowLabel="Resultado" dataDxfId="6213" totalsRowDxfId="6212"/>
    <tableColumn id="2" xr3:uid="{5F5C09BB-1590-4527-AD5A-3F18F75E3D22}" name="Código indicador" totalsRowLabel="RC014" dataDxfId="6211" totalsRowDxfId="6210"/>
    <tableColumn id="3" xr3:uid="{82BCABB5-1B35-4463-A622-259E199A7967}" name="Indicador" dataDxfId="6209" totalsRowDxfId="6208" dataCellStyle="20% - Énfasis3">
      <calculatedColumnFormula>IFERROR(VLOOKUP(E230,TablaIndicadores[[Código]:[Unidad de medida]],2,0),"")</calculatedColumnFormula>
    </tableColumn>
    <tableColumn id="4" xr3:uid="{F5BC65BE-B6B1-4C48-B0BD-ABCC3623801E}" name="Unidad de medida" dataDxfId="6207" totalsRowDxfId="6206" dataCellStyle="20% - Énfasis3">
      <calculatedColumnFormula>IFERROR(VLOOKUP(E230,TablaIndicadores[[Código]:[Unidad de medida]],3,0),"")</calculatedColumnFormula>
    </tableColumn>
    <tableColumn id="5" xr3:uid="{FB2F5533-0E40-400E-A534-AD601A0486F4}" name="Cantidad" totalsRowFunction="custom" dataDxfId="6205" totalsRowDxfId="6204">
      <totalsRowFormula array="1">IF(AND(IF(C220="Incluir",TablaSTdA1.152546166676869702970[Unidad de medida]&gt;=0,TablaSTdA1.152546166676869702970[Unidad de medida]=""))=FALSE,"No rellene el indicador sin seleccionar que quiere incluir el subtipo de acción","")</totalsRowFormula>
    </tableColumn>
    <tableColumn id="7" xr3:uid="{61DC64C6-E05E-4018-A59D-EC5B8A5F7120}" name="Incluido" dataDxfId="6203" totalsRowDxfId="6202" dataCellStyle="20% - Énfasis3"/>
  </tableColumns>
  <tableStyleInfo name="TableStyleLight9"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4E63B3D6-6336-48E5-B3AE-FB1F6B4FBD07}" name="TablaSTdA1.15254616667686970713071" displayName="TablaSTdA1.15254616667686970713071" ref="D238:I240" headerRowDxfId="6201" dataDxfId="6199" headerRowBorderDxfId="6200" tableBorderDxfId="6198" totalsRowBorderDxfId="6197" dataCellStyle="20% - Énfasis3">
  <autoFilter ref="D238:I240" xr:uid="{0F05FA43-6A18-460F-BEF5-EE127BE3BBEF}"/>
  <tableColumns count="6">
    <tableColumn id="1" xr3:uid="{22B3CC96-3061-4C12-B4CB-3283BDF12A39}" name="Tipo de Indicador" totalsRowLabel="Resultado" dataDxfId="6196" totalsRowDxfId="6195"/>
    <tableColumn id="2" xr3:uid="{DD780930-65E2-4530-A2BC-50A3CC800220}" name="Código indicador" totalsRowLabel="RC014" dataDxfId="6194" totalsRowDxfId="6193"/>
    <tableColumn id="3" xr3:uid="{72B89A99-9E9E-4833-AA4A-5179F7D64978}" name="Indicador" dataDxfId="6192" totalsRowDxfId="6191" dataCellStyle="20% - Énfasis3">
      <calculatedColumnFormula>IFERROR(VLOOKUP(E239,TablaIndicadores[[Código]:[Unidad de medida]],2,0),"")</calculatedColumnFormula>
    </tableColumn>
    <tableColumn id="4" xr3:uid="{6D12CBE8-0C08-422B-9180-6DD1703F8F94}" name="Unidad de medida" dataDxfId="6190" totalsRowDxfId="6189" dataCellStyle="20% - Énfasis3">
      <calculatedColumnFormula>IFERROR(VLOOKUP(E239,TablaIndicadores[[Código]:[Unidad de medida]],3,0),"")</calculatedColumnFormula>
    </tableColumn>
    <tableColumn id="5" xr3:uid="{23C7849E-16EA-418F-85EE-D7DFBE5465BB}" name="Cantidad" totalsRowFunction="custom" dataDxfId="6188" totalsRowDxfId="6187">
      <totalsRowFormula array="1">IF(AND(IF(C229="Incluir",TablaSTdA1.15254616667686970713071[Unidad de medida]&gt;=0,TablaSTdA1.15254616667686970713071[Unidad de medida]=""))=FALSE,"No rellene el indicador sin seleccionar que quiere incluir el subtipo de acción","")</totalsRowFormula>
    </tableColumn>
    <tableColumn id="7" xr3:uid="{9C92B616-13A4-452D-A1D6-87F998D061EB}" name="Incluido" dataDxfId="6186" totalsRowDxfId="6185" dataCellStyle="20% - Énfasis3"/>
  </tableColumns>
  <tableStyleInfo name="TableStyleLight9" showFirstColumn="0" showLastColumn="0" showRowStripes="1" showColumnStripes="0"/>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91B9445B-A452-4557-A16A-9DC442E3C211}" name="TablaSTdA1.1525461626364723172" displayName="TablaSTdA1.1525461626364723172" ref="D247:I249" headerRowDxfId="6184" dataDxfId="6182" headerRowBorderDxfId="6183" tableBorderDxfId="6181" totalsRowBorderDxfId="6180" dataCellStyle="20% - Énfasis3">
  <autoFilter ref="D247:I249" xr:uid="{CFD436BC-1417-4552-8A56-990E2A292185}"/>
  <tableColumns count="6">
    <tableColumn id="1" xr3:uid="{9DA25E23-1560-45CD-BAF9-AEC3B441DC87}" name="Tipo de Indicador" totalsRowLabel="Resultado" dataDxfId="6179" totalsRowDxfId="6178"/>
    <tableColumn id="2" xr3:uid="{1C170A21-858F-428C-9529-073A645104C7}" name="Código indicador" totalsRowLabel="RC014" dataDxfId="6177" totalsRowDxfId="6176"/>
    <tableColumn id="3" xr3:uid="{E074539C-9587-414D-AAEB-0AA4B8DB184D}" name="Indicador" dataDxfId="6175" totalsRowDxfId="6174" dataCellStyle="20% - Énfasis3">
      <calculatedColumnFormula>IFERROR(VLOOKUP(E248,TablaIndicadores[[Código]:[Unidad de medida]],2,0),"")</calculatedColumnFormula>
    </tableColumn>
    <tableColumn id="4" xr3:uid="{6E944253-D319-47A1-A24F-98E3C1D76B69}" name="Unidad de medida" dataDxfId="6173" totalsRowDxfId="6172" dataCellStyle="20% - Énfasis3">
      <calculatedColumnFormula>IFERROR(VLOOKUP(E248,TablaIndicadores[[Código]:[Unidad de medida]],3,0),"")</calculatedColumnFormula>
    </tableColumn>
    <tableColumn id="5" xr3:uid="{04C5D173-CD23-460E-9637-9D1FE3477482}" name="Cantidad" totalsRowFunction="custom" dataDxfId="6171" totalsRowDxfId="6170">
      <totalsRowFormula array="1">IF(AND(IF(C240="Incluir",TablaSTdA1.1525461626364723172[Unidad de medida]&gt;=0,TablaSTdA1.1525461626364723172[Unidad de medida]=""))=FALSE,"No rellene el indicador sin seleccionar que quiere incluir el subtipo de acción","")</totalsRowFormula>
    </tableColumn>
    <tableColumn id="7" xr3:uid="{083FC713-0AB4-4410-8AC1-E2A36CD62745}" name="Incluido" dataDxfId="6169" totalsRowDxfId="6168" dataCellStyle="20% - Énfasis3"/>
  </tableColumns>
  <tableStyleInfo name="TableStyleLight9" showFirstColumn="0" showLastColumn="0" showRowStripes="1" showColumnStripes="0"/>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BF3B91DB-3950-4034-A4DC-D7837E7E1811}" name="TablaSTdA1.152546162636472733273" displayName="TablaSTdA1.152546162636472733273" ref="D256:I258" headerRowDxfId="6167" dataDxfId="6165" headerRowBorderDxfId="6166" tableBorderDxfId="6164" totalsRowBorderDxfId="6163" dataCellStyle="20% - Énfasis3">
  <autoFilter ref="D256:I258" xr:uid="{82D64D55-554F-483F-9356-47430D58D139}"/>
  <tableColumns count="6">
    <tableColumn id="1" xr3:uid="{3EEBEE4A-2369-49B7-A923-DF899D178B6C}" name="Tipo de Indicador" totalsRowLabel="Resultado" dataDxfId="6162" totalsRowDxfId="6161"/>
    <tableColumn id="2" xr3:uid="{7247DB76-2BE2-40C0-9CE3-87D296DC8DBD}" name="Código indicador" totalsRowLabel="RC014" dataDxfId="6160" totalsRowDxfId="6159"/>
    <tableColumn id="3" xr3:uid="{015B9F47-7404-4B30-BB76-C1541CECBF3D}" name="Indicador" dataDxfId="6158" totalsRowDxfId="6157" dataCellStyle="20% - Énfasis3">
      <calculatedColumnFormula>IFERROR(VLOOKUP(E257,TablaIndicadores[[Código]:[Unidad de medida]],2,0),"")</calculatedColumnFormula>
    </tableColumn>
    <tableColumn id="4" xr3:uid="{BCA54F70-DAC7-49F0-ADF8-B7FC2F706686}" name="Unidad de medida" dataDxfId="6156" totalsRowDxfId="6155" dataCellStyle="20% - Énfasis3">
      <calculatedColumnFormula>IFERROR(VLOOKUP(E257,TablaIndicadores[[Código]:[Unidad de medida]],3,0),"")</calculatedColumnFormula>
    </tableColumn>
    <tableColumn id="5" xr3:uid="{A71DE5EA-2CC2-44A5-B18B-DCBEBBEADBC7}" name="Cantidad" totalsRowFunction="custom" dataDxfId="6154" totalsRowDxfId="6153">
      <totalsRowFormula array="1">IF(AND(IF(C249="Incluir",TablaSTdA1.152546162636472733273[Unidad de medida]&gt;=0,TablaSTdA1.152546162636472733273[Unidad de medida]=""))=FALSE,"No rellene el indicador sin seleccionar que quiere incluir el subtipo de acción","")</totalsRowFormula>
    </tableColumn>
    <tableColumn id="7" xr3:uid="{27834D2B-ED82-4514-9E85-0C4D32BE73DB}" name="Incluido" dataDxfId="6152" totalsRowDxfId="6151" dataCellStyle="20% - Énfasis3"/>
  </tableColumns>
  <tableStyleInfo name="TableStyleLight9" showFirstColumn="0" showLastColumn="0" showRowStripes="1" showColumnStripes="0"/>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73C53DB1-7F90-4C6E-A9C8-9E5012527426}" name="TablaSTdA1.15254616263647273753374" displayName="TablaSTdA1.15254616263647273753374" ref="D267:I269" headerRowDxfId="6150" dataDxfId="6148" headerRowBorderDxfId="6149" tableBorderDxfId="6147" totalsRowBorderDxfId="6146" dataCellStyle="20% - Énfasis3">
  <autoFilter ref="D267:I269" xr:uid="{03C060CF-033E-48A0-AC2C-92A6791A75F1}"/>
  <tableColumns count="6">
    <tableColumn id="1" xr3:uid="{35D3B743-D268-4588-BE15-358035815D0B}" name="Tipo de Indicador" totalsRowLabel="Resultado" dataDxfId="6145" totalsRowDxfId="6144"/>
    <tableColumn id="2" xr3:uid="{9EF02D2C-CD42-4295-9168-87413719FEBA}" name="Código indicador" totalsRowLabel="RC014" dataDxfId="6143" totalsRowDxfId="6142"/>
    <tableColumn id="3" xr3:uid="{A960CB02-7F69-403A-906F-624CE551D7F3}" name="Indicador" dataDxfId="6141" totalsRowDxfId="6140" dataCellStyle="20% - Énfasis3">
      <calculatedColumnFormula>IFERROR(VLOOKUP(E268,TablaIndicadores[[Código]:[Unidad de medida]],2,0),"")</calculatedColumnFormula>
    </tableColumn>
    <tableColumn id="4" xr3:uid="{8B012B25-DD0C-4440-88BF-5692181F4266}" name="Unidad de medida" dataDxfId="6139" totalsRowDxfId="6138" dataCellStyle="20% - Énfasis3">
      <calculatedColumnFormula>IFERROR(VLOOKUP(E268,TablaIndicadores[[Código]:[Unidad de medida]],3,0),"")</calculatedColumnFormula>
    </tableColumn>
    <tableColumn id="5" xr3:uid="{1EEE1F91-28F5-4A28-9C55-31CBAA335475}" name="Cantidad" totalsRowFunction="custom" dataDxfId="6137" totalsRowDxfId="6136">
      <totalsRowFormula array="1">IF(AND(IF(C260="Incluir",TablaSTdA1.15254616263647273753374[Unidad de medida]&gt;=0,TablaSTdA1.15254616263647273753374[Unidad de medida]=""))=FALSE,"No rellene el indicador sin seleccionar que quiere incluir el subtipo de acción","")</totalsRowFormula>
    </tableColumn>
    <tableColumn id="7" xr3:uid="{E8733914-134A-4D98-ABF4-4941D7E63CB4}" name="Incluido" dataDxfId="6135" totalsRowDxfId="6134" dataCellStyle="20% - Énfasis3"/>
  </tableColumns>
  <tableStyleInfo name="TableStyleLight9" showFirstColumn="0" showLastColumn="0" showRowStripes="1" showColumnStripes="0"/>
</table>
</file>

<file path=xl/tables/table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05C4A222-BCEA-4B10-8183-13FF1CE5E1E5}" name="TablaSTdA1.1525461626364727375763475" displayName="TablaSTdA1.1525461626364727375763475" ref="D276:I278" headerRowDxfId="6133" dataDxfId="6131" headerRowBorderDxfId="6132" tableBorderDxfId="6130" totalsRowBorderDxfId="6129" dataCellStyle="20% - Énfasis3">
  <autoFilter ref="D276:I278" xr:uid="{0944747C-24CE-43D4-BBAB-1C494CA9A55F}"/>
  <tableColumns count="6">
    <tableColumn id="1" xr3:uid="{20527328-6D22-427D-A1FF-1A7E426D4877}" name="Tipo de Indicador" totalsRowLabel="Resultado" dataDxfId="6128" totalsRowDxfId="6127"/>
    <tableColumn id="2" xr3:uid="{5FA66A41-F359-458C-9AFD-02FB8EC090AA}" name="Código indicador" totalsRowLabel="RC014" dataDxfId="6126" totalsRowDxfId="6125"/>
    <tableColumn id="3" xr3:uid="{F66272B1-B9F7-4243-A252-B978F8A5ABAC}" name="Indicador" dataDxfId="6124" totalsRowDxfId="6123" dataCellStyle="20% - Énfasis3">
      <calculatedColumnFormula>IFERROR(VLOOKUP(E277,TablaIndicadores[[Código]:[Unidad de medida]],2,0),"")</calculatedColumnFormula>
    </tableColumn>
    <tableColumn id="4" xr3:uid="{D1CEFC1C-87D0-4B88-8387-2496D47521F2}" name="Unidad de medida" dataDxfId="6122" totalsRowDxfId="6121" dataCellStyle="20% - Énfasis3">
      <calculatedColumnFormula>IFERROR(VLOOKUP(E277,TablaIndicadores[[Código]:[Unidad de medida]],3,0),"")</calculatedColumnFormula>
    </tableColumn>
    <tableColumn id="5" xr3:uid="{D055A9FC-9B0A-458E-87B2-95A74A78BDE1}" name="Cantidad" totalsRowFunction="custom" dataDxfId="6120" totalsRowDxfId="6119">
      <totalsRowFormula array="1">IF(AND(IF(C269="Incluir",TablaSTdA1.1525461626364727375763475[Unidad de medida]&gt;=0,TablaSTdA1.1525461626364727375763475[Unidad de medida]=""))=FALSE,"No rellene el indicador sin seleccionar que quiere incluir el subtipo de acción","")</totalsRowFormula>
    </tableColumn>
    <tableColumn id="7" xr3:uid="{0537AF2E-5D46-4C73-ACA3-9EC66C2735C9}" name="Incluido" dataDxfId="6118" totalsRowDxfId="6117" dataCellStyle="20% - Énfasis3"/>
  </tableColumns>
  <tableStyleInfo name="TableStyleLight9" showFirstColumn="0" showLastColumn="0" showRowStripes="1" showColumnStripes="0"/>
</table>
</file>

<file path=xl/tables/table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BC1665D6-249D-4E07-87ED-EF103F88585A}" name="TablaSTdA1.152546162636472737576773576" displayName="TablaSTdA1.152546162636472737576773576" ref="D285:I287" headerRowDxfId="6116" dataDxfId="6114" headerRowBorderDxfId="6115" tableBorderDxfId="6113" totalsRowBorderDxfId="6112" dataCellStyle="20% - Énfasis3">
  <autoFilter ref="D285:I287" xr:uid="{3F3744ED-93D8-46A8-8B02-566B237D13C1}"/>
  <tableColumns count="6">
    <tableColumn id="1" xr3:uid="{E94EAA84-FF8F-437C-B660-9CBE69BAE4F8}" name="Tipo de Indicador" totalsRowLabel="Resultado" dataDxfId="6111" totalsRowDxfId="6110"/>
    <tableColumn id="2" xr3:uid="{6EB5EC35-64E1-4692-AC51-23BA5AC49B0E}" name="Código indicador" totalsRowLabel="RC014" dataDxfId="6109" totalsRowDxfId="6108"/>
    <tableColumn id="3" xr3:uid="{B4592F89-ACB9-46AD-B3B9-C506C9547A3F}" name="Indicador" dataDxfId="6107" totalsRowDxfId="6106" dataCellStyle="20% - Énfasis3">
      <calculatedColumnFormula>IFERROR(VLOOKUP(E286,TablaIndicadores[[Código]:[Unidad de medida]],2,0),"")</calculatedColumnFormula>
    </tableColumn>
    <tableColumn id="4" xr3:uid="{1F972110-6295-4889-9F22-57B51D1F7BDF}" name="Unidad de medida" dataDxfId="6105" totalsRowDxfId="6104" dataCellStyle="20% - Énfasis3">
      <calculatedColumnFormula>IFERROR(VLOOKUP(E286,TablaIndicadores[[Código]:[Unidad de medida]],3,0),"")</calculatedColumnFormula>
    </tableColumn>
    <tableColumn id="5" xr3:uid="{59DF0572-E24B-4A52-8C19-7BDEF81BCA0A}" name="Cantidad" totalsRowFunction="custom" dataDxfId="6103" totalsRowDxfId="6102">
      <totalsRowFormula array="1">IF(AND(IF(C278="Incluir",TablaSTdA1.152546162636472737576773576[Unidad de medida]&gt;=0,TablaSTdA1.152546162636472737576773576[Unidad de medida]=""))=FALSE,"No rellene el indicador sin seleccionar que quiere incluir el subtipo de acción","")</totalsRowFormula>
    </tableColumn>
    <tableColumn id="7" xr3:uid="{3024FAE2-B3DE-41FD-81D0-AB59E6E5F398}" name="Incluido" dataDxfId="6101" totalsRowDxfId="6100" dataCellStyle="20% - Énfasis3"/>
  </tableColumns>
  <tableStyleInfo name="TableStyleLight9" showFirstColumn="0" showLastColumn="0" showRowStripes="1" showColumnStripes="0"/>
</table>
</file>

<file path=xl/tables/table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03C58DFE-21BF-4A20-94A0-0176A8639369}" name="TablaSTdA1.15254616263647273757677783677" displayName="TablaSTdA1.15254616263647273757677783677" ref="D294:I296" headerRowDxfId="6099" dataDxfId="6097" headerRowBorderDxfId="6098" tableBorderDxfId="6096" totalsRowBorderDxfId="6095" dataCellStyle="20% - Énfasis3">
  <autoFilter ref="D294:I296" xr:uid="{C887D571-7038-4A1E-A5F5-828CD05195FE}"/>
  <tableColumns count="6">
    <tableColumn id="1" xr3:uid="{4FC5D601-1BB9-45E3-892A-598FDE0E54C8}" name="Tipo de Indicador" totalsRowLabel="Resultado" dataDxfId="6094" totalsRowDxfId="6093"/>
    <tableColumn id="2" xr3:uid="{4695F1EF-868B-4BBC-AEF7-636E4A728260}" name="Código indicador" totalsRowLabel="RC014" dataDxfId="6092" totalsRowDxfId="6091"/>
    <tableColumn id="3" xr3:uid="{AD94100C-736C-4EA4-AE49-EB5A598FB3B7}" name="Indicador" dataDxfId="6090" totalsRowDxfId="6089" dataCellStyle="20% - Énfasis3">
      <calculatedColumnFormula>IFERROR(VLOOKUP(E295,TablaIndicadores[[Código]:[Unidad de medida]],2,0),"")</calculatedColumnFormula>
    </tableColumn>
    <tableColumn id="4" xr3:uid="{DDFF04AF-B050-4A9B-99B3-2F5C656DA5CA}" name="Unidad de medida" dataDxfId="6088" totalsRowDxfId="6087" dataCellStyle="20% - Énfasis3">
      <calculatedColumnFormula>IFERROR(VLOOKUP(E295,TablaIndicadores[[Código]:[Unidad de medida]],3,0),"")</calculatedColumnFormula>
    </tableColumn>
    <tableColumn id="5" xr3:uid="{D590D7CA-CED4-48AB-8F02-AF15112346E3}" name="Cantidad" totalsRowFunction="custom" dataDxfId="6086" totalsRowDxfId="6085">
      <totalsRowFormula array="1">IF(AND(IF(C287="Incluir",TablaSTdA1.15254616263647273757677783677[Unidad de medida]&gt;=0,TablaSTdA1.15254616263647273757677783677[Unidad de medida]=""))=FALSE,"No rellene el indicador sin seleccionar que quiere incluir el subtipo de acción","")</totalsRowFormula>
    </tableColumn>
    <tableColumn id="7" xr3:uid="{2432D942-0098-42EE-A14C-774527D40131}" name="Incluido" dataDxfId="6084" totalsRowDxfId="6083" dataCellStyle="20% - Énfasis3"/>
  </tableColumns>
  <tableStyleInfo name="TableStyleLight9" showFirstColumn="0" showLastColumn="0" showRowStripes="1" showColumnStripes="0"/>
</table>
</file>

<file path=xl/tables/table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8E98AB74-314F-4D3D-9CE5-C4E368756037}" name="TablaSTdA1.1525461626364727375767778793778" displayName="TablaSTdA1.1525461626364727375767778793778" ref="D303:I305" headerRowDxfId="6082" dataDxfId="6080" headerRowBorderDxfId="6081" tableBorderDxfId="6079" totalsRowBorderDxfId="6078" dataCellStyle="20% - Énfasis3">
  <autoFilter ref="D303:I305" xr:uid="{5E6D0167-0592-4639-A9A4-7F4C661344FB}"/>
  <tableColumns count="6">
    <tableColumn id="1" xr3:uid="{E24DCA04-BF98-4D35-9EC1-31722F40D09B}" name="Tipo de Indicador" totalsRowLabel="Resultado" dataDxfId="6077" totalsRowDxfId="6076"/>
    <tableColumn id="2" xr3:uid="{B7508EB9-D8DE-4234-BA4D-45C3769CA386}" name="Código indicador" totalsRowLabel="RC014" dataDxfId="6075" totalsRowDxfId="6074"/>
    <tableColumn id="3" xr3:uid="{C5208B0D-00D1-4BF9-B336-0259A74998D0}" name="Indicador" dataDxfId="6073" totalsRowDxfId="6072" dataCellStyle="20% - Énfasis3">
      <calculatedColumnFormula>IFERROR(VLOOKUP(E304,TablaIndicadores[[Código]:[Unidad de medida]],2,0),"")</calculatedColumnFormula>
    </tableColumn>
    <tableColumn id="4" xr3:uid="{C61E01D2-5E9B-47ED-872A-5F3FF995EB6D}" name="Unidad de medida" dataDxfId="6071" totalsRowDxfId="6070" dataCellStyle="20% - Énfasis3">
      <calculatedColumnFormula>IFERROR(VLOOKUP(E304,TablaIndicadores[[Código]:[Unidad de medida]],3,0),"")</calculatedColumnFormula>
    </tableColumn>
    <tableColumn id="5" xr3:uid="{FB339B7E-E3B9-4817-BF5D-E17FAFE0989D}" name="Cantidad" totalsRowFunction="custom" dataDxfId="6069" totalsRowDxfId="6068">
      <totalsRowFormula array="1">IF(AND(IF(C296="Incluir",TablaSTdA1.1525461626364727375767778793778[Unidad de medida]&gt;=0,TablaSTdA1.1525461626364727375767778793778[Unidad de medida]=""))=FALSE,"No rellene el indicador sin seleccionar que quiere incluir el subtipo de acción","")</totalsRowFormula>
    </tableColumn>
    <tableColumn id="7" xr3:uid="{C381C5A2-3E1D-4F76-BA66-8CF2DCD0AB10}" name="Incluido" dataDxfId="6067" totalsRowDxfId="6066" dataCellStyle="20% - Énfasis3"/>
  </tableColumns>
  <tableStyleInfo name="TableStyleLight9" showFirstColumn="0" showLastColumn="0" showRowStripes="1" showColumnStripes="0"/>
</table>
</file>

<file path=xl/tables/table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A7FBC77F-380E-460F-97AB-49A2970D951A}" name="TablaSTdA1.1525461626364727375803879" displayName="TablaSTdA1.1525461626364727375803879" ref="D314:I316" headerRowDxfId="6065" dataDxfId="6063" headerRowBorderDxfId="6064" tableBorderDxfId="6062" totalsRowBorderDxfId="6061" dataCellStyle="20% - Énfasis3">
  <autoFilter ref="D314:I316" xr:uid="{0ADB81C9-3D3F-4978-BB71-4CC96B39EB10}"/>
  <tableColumns count="6">
    <tableColumn id="1" xr3:uid="{A3DC15AC-5641-4FA6-99B8-17F35C6DF737}" name="Tipo de Indicador" totalsRowLabel="Resultado" dataDxfId="6060" totalsRowDxfId="6059"/>
    <tableColumn id="2" xr3:uid="{5DCE267E-A593-4B92-9CBC-8BF8EF1197C1}" name="Código indicador" totalsRowLabel="RC014" dataDxfId="6058" totalsRowDxfId="6057"/>
    <tableColumn id="3" xr3:uid="{F8268420-2869-4F2D-A5E5-7E0EF6673627}" name="Indicador" dataDxfId="6056" totalsRowDxfId="6055" dataCellStyle="20% - Énfasis3">
      <calculatedColumnFormula>IFERROR(VLOOKUP(E315,TablaIndicadores[[Código]:[Unidad de medida]],2,0),"")</calculatedColumnFormula>
    </tableColumn>
    <tableColumn id="4" xr3:uid="{D6854609-09DA-47CC-8540-6FB353D43D1E}" name="Unidad de medida" dataDxfId="6054" totalsRowDxfId="6053" dataCellStyle="20% - Énfasis3">
      <calculatedColumnFormula>IFERROR(VLOOKUP(E315,TablaIndicadores[[Código]:[Unidad de medida]],3,0),"")</calculatedColumnFormula>
    </tableColumn>
    <tableColumn id="5" xr3:uid="{F50E67AF-A106-4FE0-A517-F47F05191514}" name="Cantidad" totalsRowFunction="custom" dataDxfId="6052" totalsRowDxfId="6051">
      <totalsRowFormula array="1">IF(AND(IF(C307="Incluir",TablaSTdA1.1525461626364727375803879[Unidad de medida]&gt;=0,TablaSTdA1.1525461626364727375803879[Unidad de medida]=""))=FALSE,"No rellene el indicador sin seleccionar que quiere incluir el subtipo de acción","")</totalsRowFormula>
    </tableColumn>
    <tableColumn id="7" xr3:uid="{81834A58-99D9-4C02-ACD1-A24BA84DB60C}" name="Incluido" dataDxfId="6050" totalsRowDxfId="6049" dataCellStyle="20% - Énfasis3"/>
  </tableColumns>
  <tableStyleInfo name="TableStyleLight9" showFirstColumn="0" showLastColumn="0" showRowStripes="1" showColumnStripes="0"/>
</table>
</file>

<file path=xl/tables/table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F1FADECB-F054-4DCB-93A4-79B3BA5D002F}" name="TablaSTdA1.152546162636472737580813980" displayName="TablaSTdA1.152546162636472737580813980" ref="D323:I325" headerRowDxfId="6048" dataDxfId="6046" headerRowBorderDxfId="6047" tableBorderDxfId="6045" totalsRowBorderDxfId="6044" dataCellStyle="20% - Énfasis3">
  <autoFilter ref="D323:I325" xr:uid="{1EC163A3-46E7-49EF-8D3A-E86403A81E27}"/>
  <tableColumns count="6">
    <tableColumn id="1" xr3:uid="{70B0DD6A-5F0D-4BFC-B332-9F18D98648EC}" name="Tipo de Indicador" totalsRowLabel="Resultado" dataDxfId="6043" totalsRowDxfId="6042"/>
    <tableColumn id="2" xr3:uid="{AFB14EB8-4BFF-430A-B0D0-35BCE2E1EC48}" name="Código indicador" totalsRowLabel="RC014" dataDxfId="6041" totalsRowDxfId="6040"/>
    <tableColumn id="3" xr3:uid="{E6EA2235-3474-4328-B9EE-081073A4FF1B}" name="Indicador" dataDxfId="6039" totalsRowDxfId="6038" dataCellStyle="20% - Énfasis3">
      <calculatedColumnFormula>IFERROR(VLOOKUP(E324,TablaIndicadores[[Código]:[Unidad de medida]],2,0),"")</calculatedColumnFormula>
    </tableColumn>
    <tableColumn id="4" xr3:uid="{EC90A6A3-BEA5-4ACF-BECA-8A05FCE60F99}" name="Unidad de medida" dataDxfId="6037" totalsRowDxfId="6036" dataCellStyle="20% - Énfasis3">
      <calculatedColumnFormula>IFERROR(VLOOKUP(E324,TablaIndicadores[[Código]:[Unidad de medida]],3,0),"")</calculatedColumnFormula>
    </tableColumn>
    <tableColumn id="5" xr3:uid="{4512FC92-434F-4C79-9F0C-692E8470382F}" name="Cantidad" totalsRowFunction="custom" dataDxfId="6035" totalsRowDxfId="6034">
      <totalsRowFormula array="1">IF(AND(IF(C316="Incluir",TablaSTdA1.152546162636472737580813980[Unidad de medida]&gt;=0,TablaSTdA1.152546162636472737580813980[Unidad de medida]=""))=FALSE,"No rellene el indicador sin seleccionar que quiere incluir el subtipo de acción","")</totalsRowFormula>
    </tableColumn>
    <tableColumn id="7" xr3:uid="{473D43CB-7227-412A-930E-4E6BF4E196AD}" name="Incluido" dataDxfId="6033" totalsRowDxfId="6032" dataCellStyle="20% - Énfasis3"/>
  </tableColumns>
  <tableStyleInfo name="TableStyleLight9" showFirstColumn="0" showLastColumn="0" showRowStripes="1" showColumnStripes="0"/>
</table>
</file>

<file path=xl/tables/table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244AD8C6-B8EA-4662-95E5-4E33AB04417C}" name="TablaSTdA1.15254616263647273758081824081" displayName="TablaSTdA1.15254616263647273758081824081" ref="D332:I334" headerRowDxfId="6031" dataDxfId="6029" headerRowBorderDxfId="6030" tableBorderDxfId="6028" totalsRowBorderDxfId="6027" dataCellStyle="20% - Énfasis3">
  <autoFilter ref="D332:I334" xr:uid="{9450DB46-D38B-49E3-9F13-C69DFD5D8BE7}"/>
  <tableColumns count="6">
    <tableColumn id="1" xr3:uid="{AF459A0C-CD8A-45BA-BA2C-27E74F2E580E}" name="Tipo de Indicador" totalsRowLabel="Resultado" dataDxfId="6026" totalsRowDxfId="6025"/>
    <tableColumn id="2" xr3:uid="{817AF7D4-72DE-4476-A2A4-755A725E30FA}" name="Código indicador" totalsRowLabel="RC014" dataDxfId="6024" totalsRowDxfId="6023"/>
    <tableColumn id="3" xr3:uid="{EA460E2E-CEAE-4065-B6A2-CCFBDCAAAA20}" name="Indicador" dataDxfId="6022" totalsRowDxfId="6021" dataCellStyle="20% - Énfasis3">
      <calculatedColumnFormula>IFERROR(VLOOKUP(E333,TablaIndicadores[[Código]:[Unidad de medida]],2,0),"")</calculatedColumnFormula>
    </tableColumn>
    <tableColumn id="4" xr3:uid="{7CD100F5-43EF-45D2-9773-F8E997D93DA3}" name="Unidad de medida" dataDxfId="6020" totalsRowDxfId="6019" dataCellStyle="20% - Énfasis3">
      <calculatedColumnFormula>IFERROR(VLOOKUP(E333,TablaIndicadores[[Código]:[Unidad de medida]],3,0),"")</calculatedColumnFormula>
    </tableColumn>
    <tableColumn id="5" xr3:uid="{29A86984-F648-4552-90B1-7C745F6F9394}" name="Cantidad" totalsRowFunction="custom" dataDxfId="6018" totalsRowDxfId="6017">
      <totalsRowFormula array="1">IF(AND(IF(C325="Incluir",TablaSTdA1.15254616263647273758081824081[Unidad de medida]&gt;=0,TablaSTdA1.15254616263647273758081824081[Unidad de medida]=""))=FALSE,"No rellene el indicador sin seleccionar que quiere incluir el subtipo de acción","")</totalsRowFormula>
    </tableColumn>
    <tableColumn id="7" xr3:uid="{3ADE44E2-4059-4FB8-BBDE-1264FE4AF1B9}" name="Incluido" dataDxfId="6016" totalsRowDxfId="6015" dataCellStyle="20% - Énfasis3"/>
  </tableColumns>
  <tableStyleInfo name="TableStyleLight9" showFirstColumn="0" showLastColumn="0" showRowStripes="1" showColumnStripes="0"/>
</table>
</file>

<file path=xl/tables/table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1" xr:uid="{B08401EE-6A8F-45AE-A865-0D949420996D}" name="TablaSTdA1.152546162636472737580834182" displayName="TablaSTdA1.152546162636472737580834182" ref="D345:I347" headerRowDxfId="6014" dataDxfId="6012" headerRowBorderDxfId="6013" tableBorderDxfId="6011" totalsRowBorderDxfId="6010" dataCellStyle="20% - Énfasis3">
  <autoFilter ref="D345:I347" xr:uid="{01E36018-DDB6-4086-95F7-B93D9EAFA70D}"/>
  <tableColumns count="6">
    <tableColumn id="1" xr3:uid="{76E31061-4093-4C25-9DD2-4AA2DF33BD9E}" name="Tipo de Indicador" totalsRowLabel="Resultado" dataDxfId="6009" totalsRowDxfId="6008"/>
    <tableColumn id="2" xr3:uid="{1FE1D32B-3C90-4343-B11E-947F559BBAD8}" name="Código indicador" totalsRowLabel="RC014" dataDxfId="6007" totalsRowDxfId="6006"/>
    <tableColumn id="3" xr3:uid="{5C43B256-3636-45BE-BCFC-701C9C99AE40}" name="Indicador" dataDxfId="6005" totalsRowDxfId="6004" dataCellStyle="20% - Énfasis3">
      <calculatedColumnFormula>IFERROR(VLOOKUP(E346,TablaIndicadores[[Código]:[Unidad de medida]],2,0),"")</calculatedColumnFormula>
    </tableColumn>
    <tableColumn id="4" xr3:uid="{49187CAE-5740-4CE2-A9AC-6A24FCE8776B}" name="Unidad de medida" dataDxfId="6003" totalsRowDxfId="6002" dataCellStyle="20% - Énfasis3">
      <calculatedColumnFormula>IFERROR(VLOOKUP(E346,TablaIndicadores[[Código]:[Unidad de medida]],3,0),"")</calculatedColumnFormula>
    </tableColumn>
    <tableColumn id="5" xr3:uid="{5AE37862-6838-4DB1-A440-09C98A0C5857}" name="Cantidad" totalsRowFunction="custom" dataDxfId="6001" totalsRowDxfId="6000">
      <totalsRowFormula array="1">IF(AND(IF(C338="Incluir",TablaSTdA1.152546162636472737580834182[Unidad de medida]&gt;=0,TablaSTdA1.152546162636472737580834182[Unidad de medida]=""))=FALSE,"No rellene el indicador sin seleccionar que quiere incluir el subtipo de acción","")</totalsRowFormula>
    </tableColumn>
    <tableColumn id="7" xr3:uid="{A9A7EE43-9B9C-4E38-B73D-A031E4942B0F}" name="Incluido" dataDxfId="5999" totalsRowDxfId="5998" dataCellStyle="20% - Énfasis3"/>
  </tableColumns>
  <tableStyleInfo name="TableStyleLight9" showFirstColumn="0" showLastColumn="0" showRowStripes="1" showColumnStripes="0"/>
</table>
</file>

<file path=xl/tables/table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2" xr:uid="{51402E25-78D7-43B3-9C02-91FD09BDE360}" name="TablaSTdA1.15254616263647273758081844283" displayName="TablaSTdA1.15254616263647273758081844283" ref="D354:I356" headerRowDxfId="5997" dataDxfId="5995" headerRowBorderDxfId="5996" tableBorderDxfId="5994" totalsRowBorderDxfId="5993" dataCellStyle="20% - Énfasis3">
  <autoFilter ref="D354:I356" xr:uid="{E000F314-4192-44DA-9326-0DF92C200DAE}"/>
  <tableColumns count="6">
    <tableColumn id="1" xr3:uid="{5988A3EE-5935-49A0-9FC5-8B060AD50983}" name="Tipo de Indicador" totalsRowLabel="Resultado" dataDxfId="5992" totalsRowDxfId="5991"/>
    <tableColumn id="2" xr3:uid="{4143F14E-7543-4CB1-9F24-F72FA68E4F18}" name="Código indicador" totalsRowLabel="RC014" dataDxfId="5990" totalsRowDxfId="5989"/>
    <tableColumn id="3" xr3:uid="{06398C78-B1F1-4F23-85B7-B48215A9A771}" name="Indicador" dataDxfId="5988" totalsRowDxfId="5987" dataCellStyle="20% - Énfasis3">
      <calculatedColumnFormula>IFERROR(VLOOKUP(E355,TablaIndicadores[[Código]:[Unidad de medida]],2,0),"")</calculatedColumnFormula>
    </tableColumn>
    <tableColumn id="4" xr3:uid="{765EB604-FEB8-42B5-A368-B76C04113EA8}" name="Unidad de medida" dataDxfId="5986" totalsRowDxfId="5985" dataCellStyle="20% - Énfasis3">
      <calculatedColumnFormula>IFERROR(VLOOKUP(E355,TablaIndicadores[[Código]:[Unidad de medida]],3,0),"")</calculatedColumnFormula>
    </tableColumn>
    <tableColumn id="5" xr3:uid="{9228E403-ED1B-4FE6-AFEA-3C9E00EF02E2}" name="Cantidad" totalsRowFunction="custom" dataDxfId="5984" totalsRowDxfId="5983">
      <totalsRowFormula array="1">IF(AND(IF(C347="Incluir",TablaSTdA1.15254616263647273758081844283[Unidad de medida]&gt;=0,TablaSTdA1.15254616263647273758081844283[Unidad de medida]=""))=FALSE,"No rellene el indicador sin seleccionar que quiere incluir el subtipo de acción","")</totalsRowFormula>
    </tableColumn>
    <tableColumn id="7" xr3:uid="{F8C57E37-4C8B-403F-A835-F447FC2DB910}" name="Incluido" dataDxfId="5982" totalsRowDxfId="5981" dataCellStyle="20% - Énfasis3"/>
  </tableColumns>
  <tableStyleInfo name="TableStyleLight9" showFirstColumn="0" showLastColumn="0" showRowStripes="1" showColumnStripes="0"/>
</table>
</file>

<file path=xl/tables/table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AFF8AAED-F58D-4480-B1C9-1BFB05CFDC4D}" name="TablaSTdA1.1525461626364727375808182854384" displayName="TablaSTdA1.1525461626364727375808182854384" ref="D363:I365" headerRowDxfId="5980" dataDxfId="5978" headerRowBorderDxfId="5979" tableBorderDxfId="5977" totalsRowBorderDxfId="5976" dataCellStyle="20% - Énfasis3">
  <autoFilter ref="D363:I365" xr:uid="{BA12B7DE-B207-478D-83AC-1DD99CD2915D}"/>
  <tableColumns count="6">
    <tableColumn id="1" xr3:uid="{28E42C5F-F8C7-4185-A0FB-946BC1B4CA9C}" name="Tipo de Indicador" totalsRowLabel="Resultado" dataDxfId="5975" totalsRowDxfId="5974"/>
    <tableColumn id="2" xr3:uid="{D66917D8-B11F-4EA4-A5C0-760E44091C7C}" name="Código indicador" totalsRowLabel="RC014" dataDxfId="5973" totalsRowDxfId="5972"/>
    <tableColumn id="3" xr3:uid="{DDBE3EAE-E6A8-48E2-9D22-AB762192AC11}" name="Indicador" dataDxfId="5971" totalsRowDxfId="5970" dataCellStyle="20% - Énfasis3">
      <calculatedColumnFormula>IFERROR(VLOOKUP(E364,TablaIndicadores[[Código]:[Unidad de medida]],2,0),"")</calculatedColumnFormula>
    </tableColumn>
    <tableColumn id="4" xr3:uid="{D4DAB7BB-792F-41A6-96F2-2B1D295298E3}" name="Unidad de medida" dataDxfId="5969" totalsRowDxfId="5968" dataCellStyle="20% - Énfasis3">
      <calculatedColumnFormula>IFERROR(VLOOKUP(E364,TablaIndicadores[[Código]:[Unidad de medida]],3,0),"")</calculatedColumnFormula>
    </tableColumn>
    <tableColumn id="5" xr3:uid="{6BA1F009-551B-43C4-8226-7B14B40DE599}" name="Cantidad" totalsRowFunction="custom" dataDxfId="5967" totalsRowDxfId="5966">
      <totalsRowFormula array="1">IF(AND(IF(C356="Incluir",TablaSTdA1.1525461626364727375808182854384[Unidad de medida]&gt;=0,TablaSTdA1.1525461626364727375808182854384[Unidad de medida]=""))=FALSE,"No rellene el indicador sin seleccionar que quiere incluir el subtipo de acción","")</totalsRowFormula>
    </tableColumn>
    <tableColumn id="7" xr3:uid="{21E9B2E1-51C6-4582-9AB8-295DE906C35C}" name="Incluido" dataDxfId="5965" totalsRowDxfId="5964" dataCellStyle="20% - Énfasis3"/>
  </tableColumns>
  <tableStyleInfo name="TableStyleLight9" showFirstColumn="0" showLastColumn="0" showRowStripes="1" showColumnStripes="0"/>
</table>
</file>

<file path=xl/tables/table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067AF848-E987-4D47-9E55-33F340B3FE25}" name="TablaSTdA1.15254616263647273758083864485" displayName="TablaSTdA1.15254616263647273758083864485" ref="D376:I378" headerRowDxfId="5963" dataDxfId="5961" headerRowBorderDxfId="5962" tableBorderDxfId="5960" totalsRowBorderDxfId="5959" dataCellStyle="20% - Énfasis3">
  <autoFilter ref="D376:I378" xr:uid="{55599391-BDCE-475E-9EEC-5A2EB4D1B171}"/>
  <tableColumns count="6">
    <tableColumn id="1" xr3:uid="{ADB5DB7D-B866-4C70-8271-F760BD794E81}" name="Tipo de Indicador" totalsRowLabel="Resultado" dataDxfId="5958" totalsRowDxfId="5957"/>
    <tableColumn id="2" xr3:uid="{EC8F3C2F-7C71-4B51-BD6C-44315563936B}" name="Código indicador" totalsRowLabel="RC014" dataDxfId="5956" totalsRowDxfId="5955"/>
    <tableColumn id="3" xr3:uid="{10326B9B-AD91-4416-AFDA-BBF1A2C52198}" name="Indicador" dataDxfId="5954" totalsRowDxfId="5953" dataCellStyle="20% - Énfasis3">
      <calculatedColumnFormula>IFERROR(VLOOKUP(E377,TablaIndicadores[[Código]:[Unidad de medida]],2,0),"")</calculatedColumnFormula>
    </tableColumn>
    <tableColumn id="4" xr3:uid="{1ACFA1C7-04A6-4F78-A73A-5A2D194AB59D}" name="Unidad de medida" dataDxfId="5952" totalsRowDxfId="5951" dataCellStyle="20% - Énfasis3">
      <calculatedColumnFormula>IFERROR(VLOOKUP(E377,TablaIndicadores[[Código]:[Unidad de medida]],3,0),"")</calculatedColumnFormula>
    </tableColumn>
    <tableColumn id="5" xr3:uid="{2705B737-4E22-4EF8-A3C7-F9863FC3778C}" name="Cantidad" totalsRowFunction="custom" dataDxfId="5950" totalsRowDxfId="5949">
      <totalsRowFormula array="1">IF(AND(IF(C369="Incluir",TablaSTdA1.15254616263647273758083864485[Unidad de medida]&gt;=0,TablaSTdA1.15254616263647273758083864485[Unidad de medida]=""))=FALSE,"No rellene el indicador sin seleccionar que quiere incluir el subtipo de acción","")</totalsRowFormula>
    </tableColumn>
    <tableColumn id="7" xr3:uid="{F43BD461-2F2E-415C-BD4B-D21235B68082}" name="Incluido" dataDxfId="5948" totalsRowDxfId="5947" dataCellStyle="20% - Énfasis3"/>
  </tableColumns>
  <tableStyleInfo name="TableStyleLight9" showFirstColumn="0" showLastColumn="0" showRowStripes="1" showColumnStripes="0"/>
</table>
</file>

<file path=xl/tables/table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8CB61201-C3B8-4E4C-8647-43E260CB3C21}" name="TablaSTdA1.1525461626364727375808184874586" displayName="TablaSTdA1.1525461626364727375808184874586" ref="D385:I387" headerRowDxfId="5946" dataDxfId="5944" headerRowBorderDxfId="5945" tableBorderDxfId="5943" totalsRowBorderDxfId="5942" dataCellStyle="20% - Énfasis3">
  <autoFilter ref="D385:I387" xr:uid="{9E27734E-9381-485D-AD0C-417FA7E38DD4}"/>
  <tableColumns count="6">
    <tableColumn id="1" xr3:uid="{5CF3C3B5-B6C6-4B3E-B030-FC63717E814F}" name="Tipo de Indicador" totalsRowLabel="Resultado" dataDxfId="5941" totalsRowDxfId="5940"/>
    <tableColumn id="2" xr3:uid="{6AD0ABF4-7120-42AD-8B4D-4D57F0E80E75}" name="Código indicador" totalsRowLabel="RC014" dataDxfId="5939" totalsRowDxfId="5938"/>
    <tableColumn id="3" xr3:uid="{112CFF7B-36F4-4AF3-A2FC-7534D0EDF032}" name="Indicador" dataDxfId="5937" totalsRowDxfId="5936" dataCellStyle="20% - Énfasis3">
      <calculatedColumnFormula>IFERROR(VLOOKUP(E386,TablaIndicadores[[Código]:[Unidad de medida]],2,0),"")</calculatedColumnFormula>
    </tableColumn>
    <tableColumn id="4" xr3:uid="{9A71BFB4-5C72-43AC-BDFA-EB253011D996}" name="Unidad de medida" dataDxfId="5935" totalsRowDxfId="5934" dataCellStyle="20% - Énfasis3">
      <calculatedColumnFormula>IFERROR(VLOOKUP(E386,TablaIndicadores[[Código]:[Unidad de medida]],3,0),"")</calculatedColumnFormula>
    </tableColumn>
    <tableColumn id="5" xr3:uid="{9BFCC16B-1F7B-4096-A481-9A32F22A3054}" name="Cantidad" totalsRowFunction="custom" dataDxfId="5933" totalsRowDxfId="5932">
      <totalsRowFormula array="1">IF(AND(IF(C378="Incluir",TablaSTdA1.1525461626364727375808184874586[Unidad de medida]&gt;=0,TablaSTdA1.1525461626364727375808184874586[Unidad de medida]=""))=FALSE,"No rellene el indicador sin seleccionar que quiere incluir el subtipo de acción","")</totalsRowFormula>
    </tableColumn>
    <tableColumn id="7" xr3:uid="{7B125B0D-42C4-43B5-94D6-231A218F896D}" name="Incluido" dataDxfId="5931" totalsRowDxfId="5930" dataCellStyle="20% - Énfasis3"/>
  </tableColumns>
  <tableStyleInfo name="TableStyleLight9" showFirstColumn="0" showLastColumn="0" showRowStripes="1" showColumnStripes="0"/>
</table>
</file>

<file path=xl/tables/table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5C209BDB-9822-48E5-8A5C-ECCCCE8319BA}" name="TablaSTdA1.152546162636472737580818285884687" displayName="TablaSTdA1.152546162636472737580818285884687" ref="D394:I396" headerRowDxfId="5929" dataDxfId="5927" headerRowBorderDxfId="5928" tableBorderDxfId="5926" totalsRowBorderDxfId="5925" dataCellStyle="20% - Énfasis3">
  <autoFilter ref="D394:I396" xr:uid="{EF914FFC-553E-4BD7-AD24-6B2EB27CD20A}"/>
  <tableColumns count="6">
    <tableColumn id="1" xr3:uid="{29A7335F-89ED-4D40-A13D-E8607A3BBCF9}" name="Tipo de Indicador" totalsRowLabel="Resultado" dataDxfId="5924" totalsRowDxfId="5923"/>
    <tableColumn id="2" xr3:uid="{671BE665-3983-402E-9145-FF78BE66BA0C}" name="Código indicador" totalsRowLabel="RC014" dataDxfId="5922" totalsRowDxfId="5921"/>
    <tableColumn id="3" xr3:uid="{000B55DC-FF43-4792-8948-48CC3102F2E7}" name="Indicador" dataDxfId="5920" totalsRowDxfId="5919" dataCellStyle="20% - Énfasis3">
      <calculatedColumnFormula>IFERROR(VLOOKUP(E395,TablaIndicadores[[Código]:[Unidad de medida]],2,0),"")</calculatedColumnFormula>
    </tableColumn>
    <tableColumn id="4" xr3:uid="{BA6A3890-9551-416D-A243-2D6EE93DC3E5}" name="Unidad de medida" dataDxfId="5918" totalsRowDxfId="5917" dataCellStyle="20% - Énfasis3">
      <calculatedColumnFormula>IFERROR(VLOOKUP(E395,TablaIndicadores[[Código]:[Unidad de medida]],3,0),"")</calculatedColumnFormula>
    </tableColumn>
    <tableColumn id="5" xr3:uid="{A1B10619-FF0F-48EE-9E0B-2DB3FF313368}" name="Cantidad" totalsRowFunction="custom" dataDxfId="5916" totalsRowDxfId="5915">
      <totalsRowFormula array="1">IF(AND(IF(C387="Incluir",TablaSTdA1.152546162636472737580818285884687[Unidad de medida]&gt;=0,TablaSTdA1.152546162636472737580818285884687[Unidad de medida]=""))=FALSE,"No rellene el indicador sin seleccionar que quiere incluir el subtipo de acción","")</totalsRowFormula>
    </tableColumn>
    <tableColumn id="7" xr3:uid="{0D05272B-48F8-4639-8184-A67AD23DF281}" name="Incluido" dataDxfId="5914" totalsRowDxfId="5913" dataCellStyle="20% - Énfasis3"/>
  </tableColumns>
  <tableStyleInfo name="TableStyleLight9" showFirstColumn="0" showLastColumn="0" showRowStripes="1" showColumnStripes="0"/>
</table>
</file>

<file path=xl/tables/table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1540DA97-D7F8-41CA-99E0-EAAB7DB73C63}" name="TablaSTdA1.15254616263647273758081828588894788" displayName="TablaSTdA1.15254616263647273758081828588894788" ref="D403:I405" headerRowDxfId="5912" dataDxfId="5910" headerRowBorderDxfId="5911" tableBorderDxfId="5909" totalsRowBorderDxfId="5908" dataCellStyle="20% - Énfasis3">
  <autoFilter ref="D403:I405" xr:uid="{BC062379-FBF9-418C-955F-CB85386705AC}"/>
  <tableColumns count="6">
    <tableColumn id="1" xr3:uid="{8D14B160-B276-4239-9C29-0BA4E0DCEACD}" name="Tipo de Indicador" totalsRowLabel="Resultado" dataDxfId="5907" totalsRowDxfId="5906"/>
    <tableColumn id="2" xr3:uid="{90719813-D60A-487C-A9CA-4D0A0BEFF1AC}" name="Código indicador" totalsRowLabel="RC014" dataDxfId="5905" totalsRowDxfId="5904"/>
    <tableColumn id="3" xr3:uid="{330BEC48-CB6D-430C-985C-D962D61236E9}" name="Indicador" dataDxfId="5903" totalsRowDxfId="5902" dataCellStyle="20% - Énfasis3">
      <calculatedColumnFormula>IFERROR(VLOOKUP(E404,TablaIndicadores[[Código]:[Unidad de medida]],2,0),"")</calculatedColumnFormula>
    </tableColumn>
    <tableColumn id="4" xr3:uid="{FB716C62-2BBC-448B-B5EA-AC191564DE8D}" name="Unidad de medida" dataDxfId="5901" totalsRowDxfId="5900" dataCellStyle="20% - Énfasis3">
      <calculatedColumnFormula>IFERROR(VLOOKUP(E404,TablaIndicadores[[Código]:[Unidad de medida]],3,0),"")</calculatedColumnFormula>
    </tableColumn>
    <tableColumn id="5" xr3:uid="{77A50FCE-B059-47D3-BCF6-DDCBF60DB8BC}" name="Cantidad" totalsRowFunction="custom" dataDxfId="5899" totalsRowDxfId="5898">
      <totalsRowFormula array="1">IF(AND(IF(C396="Incluir",TablaSTdA1.15254616263647273758081828588894788[Unidad de medida]&gt;=0,TablaSTdA1.15254616263647273758081828588894788[Unidad de medida]=""))=FALSE,"No rellene el indicador sin seleccionar que quiere incluir el subtipo de acción","")</totalsRowFormula>
    </tableColumn>
    <tableColumn id="7" xr3:uid="{EA59D6A9-B760-4619-8513-C88B748ECA64}" name="Incluido" dataDxfId="5897" totalsRowDxfId="5896" dataCellStyle="20% - Énfasis3"/>
  </tableColumns>
  <tableStyleInfo name="TableStyleLight9" showFirstColumn="0" showLastColumn="0" showRowStripes="1" showColumnStripes="0"/>
</table>
</file>

<file path=xl/tables/table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A6117A1B-5933-4C4B-96E4-786286300F5E}" name="TablaSTdA1.1489" displayName="TablaSTdA1.1489" ref="D17:I19" headerRowDxfId="5895" headerRowBorderDxfId="5894" tableBorderDxfId="5893" totalsRowBorderDxfId="5892">
  <autoFilter ref="D17:I19" xr:uid="{B80A10F8-3515-48D8-845B-9A7A9BA736D1}"/>
  <tableColumns count="6">
    <tableColumn id="1" xr3:uid="{0BA4E947-425D-4936-A6E1-D4BDD220300A}" name="Tipo de Indicador" totalsRowLabel="Resultado" dataDxfId="5891" totalsRowDxfId="5890"/>
    <tableColumn id="2" xr3:uid="{FC1B4BBC-A1D7-4A6F-82A8-E638ED57A440}" name="Código indicador" totalsRowLabel="RC014" dataDxfId="5889" totalsRowDxfId="5888"/>
    <tableColumn id="3" xr3:uid="{D1A45E25-ED70-402C-B6C4-528C903B236F}" name="Indicador" dataDxfId="5887" dataCellStyle="20% - Énfasis3"/>
    <tableColumn id="4" xr3:uid="{86F0A3A4-2FC0-4CAB-8FFF-75C4864DDFBF}" name="Unidad de medida" dataDxfId="5886" totalsRowDxfId="5885" dataCellStyle="20% - Énfasis3"/>
    <tableColumn id="5" xr3:uid="{635595C4-E15A-4563-980E-67BC06008731}" name="Cantidad" totalsRowFunction="custom" dataDxfId="5884" totalsRowDxfId="5883">
      <totalsRowFormula array="1">IF(AND(IF(C10="Incluir",TablaSTdA1.1489[Unidad de medida]&gt;=0,TablaSTdA1.1489[Unidad de medida]=""))=FALSE,"No rellene el indicador sin seleccionar que quiere incluir el subtipo de acción","")</totalsRowFormula>
    </tableColumn>
    <tableColumn id="7" xr3:uid="{3F2B78C3-4156-4960-8566-1E7C38C6862A}" name="Incluido" dataDxfId="5882" dataCellStyle="20% - Énfasis3"/>
  </tableColumns>
  <tableStyleInfo name="TableStyleLight9" showFirstColumn="0" showLastColumn="0" showRowStripes="1" showColumnStripes="0"/>
</table>
</file>

<file path=xl/tables/table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4D4C4EBD-ECE6-4452-A385-C07EAACA3472}" name="TablaSTdA1.148593" displayName="TablaSTdA1.148593" ref="D26:I28" dataDxfId="5880" headerRowBorderDxfId="5881" tableBorderDxfId="5879" totalsRowBorderDxfId="5878" dataCellStyle="20% - Énfasis3" totalsRowCellStyle="20% - Énfasis3">
  <autoFilter ref="D26:I28" xr:uid="{9AC2EDAC-35BA-4E89-BB69-8CCC777A48A1}"/>
  <tableColumns count="6">
    <tableColumn id="1" xr3:uid="{196F7294-EFBE-4EDA-AA1B-216491304316}" name="Tipo de Indicador" totalsRowLabel="Resultado" dataDxfId="5877" totalsRowDxfId="5876" dataCellStyle="20% - Énfasis3"/>
    <tableColumn id="2" xr3:uid="{D16DEFD6-45AA-439F-88B0-E00986E7DDF7}" name="Código indicador" totalsRowLabel="RC014" dataDxfId="5875" totalsRowDxfId="5874" dataCellStyle="20% - Énfasis3"/>
    <tableColumn id="3" xr3:uid="{2DEB6BA8-006B-4050-B8F4-0443F4DFEB17}" name="Indicador" dataDxfId="5873" dataCellStyle="20% - Énfasis3">
      <calculatedColumnFormula>IFERROR(VLOOKUP(E27,TablaIndicadores[[Código]:[Unidad de medida]],2,0),"")</calculatedColumnFormula>
    </tableColumn>
    <tableColumn id="4" xr3:uid="{50D748DB-6A2E-41AA-BB0E-7E763F6503C4}" name="Unidad de medida" dataDxfId="5872" dataCellStyle="20% - Énfasis3">
      <calculatedColumnFormula>IFERROR(VLOOKUP(E27,TablaIndicadores[[Código]:[Unidad de medida]],3,0),"")</calculatedColumnFormula>
    </tableColumn>
    <tableColumn id="5" xr3:uid="{9CAABA0C-269B-4CA5-AE7A-5350AEDC2055}" name="Cantidad" totalsRowFunction="custom" dataDxfId="5871" totalsRowDxfId="5870" dataCellStyle="20% - Énfasis3">
      <totalsRowFormula array="1">IF(AND(IF(C19="Incluir",TablaSTdA1.148593[Unidad de medida]&gt;=0,TablaSTdA1.148593[Unidad de medida]=""))=FALSE,"No rellene el indicador sin seleccionar que quiere incluir el subtipo de acción","")</totalsRowFormula>
    </tableColumn>
    <tableColumn id="7" xr3:uid="{EE7137D8-1A98-4E75-A6F8-9EBDA0EDC308}" name="Incluido" dataDxfId="5869" dataCellStyle="20% - Énfasis3"/>
  </tableColumns>
  <tableStyleInfo name="TableStyleLight9" showFirstColumn="0" showLastColumn="0" showRowStripes="1" showColumnStripes="0"/>
</table>
</file>

<file path=xl/tables/table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3" xr:uid="{8F37FDD7-58CC-4B67-A19A-7AEAE2185523}" name="TablaSTdA1.14850694" displayName="TablaSTdA1.14850694" ref="D37:I39" headerRowDxfId="5868" dataDxfId="5866" headerRowBorderDxfId="5867" tableBorderDxfId="5865" totalsRowBorderDxfId="5864" headerRowCellStyle="20% - Énfasis3" dataCellStyle="20% - Énfasis3">
  <autoFilter ref="D37:I39" xr:uid="{D620C009-EFCF-4E5F-86D1-AB65F9F6F23A}"/>
  <tableColumns count="6">
    <tableColumn id="1" xr3:uid="{8637603E-EB87-488B-B868-E3943BF47358}" name="Tipo de Indicador" totalsRowLabel="Resultado" dataDxfId="5863" totalsRowDxfId="5862"/>
    <tableColumn id="2" xr3:uid="{C167CC18-E3AF-4D36-A967-D2CEDA5E6919}" name="Código indicador" totalsRowLabel="RC014" dataDxfId="5861" totalsRowDxfId="5860"/>
    <tableColumn id="3" xr3:uid="{B161A4E7-6D02-44E3-B901-437433E3E45D}" name="Indicador" dataDxfId="5859" dataCellStyle="20% - Énfasis3">
      <calculatedColumnFormula>IFERROR(VLOOKUP(E38,TablaIndicadores[[Código]:[Unidad de medida]],2,0),"")</calculatedColumnFormula>
    </tableColumn>
    <tableColumn id="4" xr3:uid="{6231296C-573B-4156-A3FA-1EFCE4FBA5D7}" name="Unidad de medida" dataDxfId="5858" dataCellStyle="20% - Énfasis3">
      <calculatedColumnFormula>IFERROR(VLOOKUP(E38,TablaIndicadores[[Código]:[Unidad de medida]],3,0),"")</calculatedColumnFormula>
    </tableColumn>
    <tableColumn id="5" xr3:uid="{44A5157F-C8FA-4346-9C09-FE960FDD2EB0}" name="Cantidad" totalsRowFunction="custom" dataDxfId="5857">
      <totalsRowFormula array="1">IF(AND(IF(C28="Incluir",TablaSTdA1.14850694[Unidad de medida]&gt;=0,TablaSTdA1.14850694[Unidad de medida]=""))=FALSE,"No rellene el indicador sin seleccionar que quiere incluir el subtipo de acción","")</totalsRowFormula>
    </tableColumn>
    <tableColumn id="7" xr3:uid="{48455BE0-031A-44C0-92B5-24E0FF4E0E06}" name="Incluido" dataDxfId="5856" dataCellStyle="20% - Énfasis3"/>
  </tableColumns>
  <tableStyleInfo name="TableStyleLight9" showFirstColumn="0" showLastColumn="0" showRowStripes="1" showColumnStripes="0"/>
</table>
</file>

<file path=xl/tables/table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4" xr:uid="{F7332B15-90DA-4F00-B804-5CAB0566CCE8}" name="TablaSTdA1.1485051895" displayName="TablaSTdA1.1485051895" ref="D46:I48" headerRowDxfId="5855" dataDxfId="5853" headerRowBorderDxfId="5854" tableBorderDxfId="5852" totalsRowBorderDxfId="5851" headerRowCellStyle="20% - Énfasis3" dataCellStyle="20% - Énfasis3">
  <autoFilter ref="D46:I48" xr:uid="{CD7D4C66-593F-4407-BBA4-6C6B24365FE3}"/>
  <tableColumns count="6">
    <tableColumn id="1" xr3:uid="{92D59F3B-A8CA-4848-AB9A-A3221E719DBB}" name="Tipo de Indicador" totalsRowLabel="Resultado" dataDxfId="5850" totalsRowDxfId="5849"/>
    <tableColumn id="2" xr3:uid="{80AD4277-738E-49F7-A363-53B9B0290096}" name="Código indicador" totalsRowLabel="RC014" dataDxfId="5848" totalsRowDxfId="5847"/>
    <tableColumn id="3" xr3:uid="{AD24DB61-8193-4282-88A2-E0F44B4B93E5}" name="Indicador" dataDxfId="5846" totalsRowDxfId="5845" dataCellStyle="20% - Énfasis3">
      <calculatedColumnFormula>IFERROR(VLOOKUP(E47,TablaIndicadores[[Código]:[Unidad de medida]],2,0),"")</calculatedColumnFormula>
    </tableColumn>
    <tableColumn id="4" xr3:uid="{D2104E75-31F6-408F-8186-3EF4C52556E9}" name="Unidad de medida" dataDxfId="5844" totalsRowDxfId="5843" dataCellStyle="20% - Énfasis3">
      <calculatedColumnFormula>IFERROR(VLOOKUP(E47,TablaIndicadores[[Código]:[Unidad de medida]],3,0),"")</calculatedColumnFormula>
    </tableColumn>
    <tableColumn id="5" xr3:uid="{AA61F72F-0D38-42D4-AC05-F4DAEACC1D0B}" name="Cantidad" totalsRowFunction="custom" dataDxfId="5842" totalsRowDxfId="5841">
      <totalsRowFormula array="1">IF(AND(IF(C37="Incluir",TablaSTdA1.1485051895[Unidad de medida]&gt;=0,TablaSTdA1.1485051895[Unidad de medida]=""))=FALSE,"No rellene el indicador sin seleccionar que quiere incluir el subtipo de acción","")</totalsRowFormula>
    </tableColumn>
    <tableColumn id="7" xr3:uid="{BAEB2FEC-804E-46FE-92DA-E705D7D9B122}" name="Incluido" dataDxfId="5840" totalsRowDxfId="5839" dataCellStyle="20% - Énfasis3"/>
  </tableColumns>
  <tableStyleInfo name="TableStyleLight9" showFirstColumn="0" showLastColumn="0" showRowStripes="1" showColumnStripes="0"/>
</table>
</file>

<file path=xl/tables/table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5" xr:uid="{59610B2B-D7F9-4636-90CF-A3CB3A97E171}" name="TablaSTdA1.1521096" displayName="TablaSTdA1.1521096" ref="D59:I61" headerRowDxfId="5838" headerRowBorderDxfId="5837" tableBorderDxfId="5836" totalsRowBorderDxfId="5835">
  <autoFilter ref="D59:I61" xr:uid="{EE5B3FD1-721B-49E7-AA08-E2E7737E61E9}"/>
  <tableColumns count="6">
    <tableColumn id="1" xr3:uid="{F0DFC9FD-9042-4DCB-8CB9-EBE56088A028}" name="Tipo de Indicador" totalsRowLabel="Resultado" dataDxfId="5834" totalsRowDxfId="5833"/>
    <tableColumn id="2" xr3:uid="{4DB48DCE-9085-4656-B167-6FB6D6F7D818}" name="Código indicador" totalsRowLabel="RC014" dataDxfId="5832" totalsRowDxfId="5831"/>
    <tableColumn id="3" xr3:uid="{31176FCB-8782-4F50-ADF4-4E1202D79488}" name="Indicador" dataDxfId="5830" totalsRowDxfId="5829" dataCellStyle="20% - Énfasis3">
      <calculatedColumnFormula>IFERROR(VLOOKUP(E60,TablaIndicadores[[Código]:[Unidad de medida]],2,0),"")</calculatedColumnFormula>
    </tableColumn>
    <tableColumn id="4" xr3:uid="{1786A538-D904-4ED6-B787-B9D6F3A5F0A9}" name="Unidad de medida" dataDxfId="5828" totalsRowDxfId="5827" dataCellStyle="20% - Énfasis3">
      <calculatedColumnFormula>IFERROR(VLOOKUP(E60,TablaIndicadores[[Código]:[Unidad de medida]],3,0),"")</calculatedColumnFormula>
    </tableColumn>
    <tableColumn id="5" xr3:uid="{DEA562F2-BDAF-4A12-8B1E-8851FC66CD62}" name="Cantidad" totalsRowFunction="custom" dataDxfId="5826" totalsRowDxfId="5825">
      <totalsRowFormula array="1">IF(AND(IF(C52="Incluir",TablaSTdA1.1521096[Unidad de medida]&gt;=0,TablaSTdA1.1521096[Unidad de medida]=""))=FALSE,"No rellene el indicador sin seleccionar que quiere incluir el subtipo de acción","")</totalsRowFormula>
    </tableColumn>
    <tableColumn id="7" xr3:uid="{486D83C3-92E8-41A4-A092-8079EEEDD459}" name="Incluido" dataDxfId="5824" totalsRowDxfId="5823" dataCellStyle="20% - Énfasis3"/>
  </tableColumns>
  <tableStyleInfo name="TableStyleLight9" showFirstColumn="0" showLastColumn="0" showRowStripes="1" showColumnStripes="0"/>
</table>
</file>

<file path=xl/tables/table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6" xr:uid="{3427F576-1E4B-430D-ACFD-7312C18EC258}" name="TablaSTdA1.148531197" displayName="TablaSTdA1.148531197" ref="D68:I70" headerRowDxfId="5822" headerRowBorderDxfId="5821" tableBorderDxfId="5820" totalsRowBorderDxfId="5819">
  <autoFilter ref="D68:I70" xr:uid="{42E9B6F1-DF53-4168-8B21-F601DDFBCA60}"/>
  <tableColumns count="6">
    <tableColumn id="1" xr3:uid="{1F2E16A0-4104-4DFB-A5DC-741BFA5D0869}" name="Tipo de Indicador" totalsRowLabel="Resultado" dataDxfId="5818" totalsRowDxfId="5817"/>
    <tableColumn id="2" xr3:uid="{288EE78B-C747-44E0-963D-16352BAE32E9}" name="Código indicador" totalsRowLabel="RC014" dataDxfId="5816" totalsRowDxfId="5815"/>
    <tableColumn id="3" xr3:uid="{3D369504-ED73-4A0C-8062-1E8E634DBE6B}" name="Indicador" dataDxfId="5814" totalsRowDxfId="5813" dataCellStyle="20% - Énfasis3">
      <calculatedColumnFormula>IFERROR(VLOOKUP(E69,TablaIndicadores[[Código]:[Unidad de medida]],2,0),"")</calculatedColumnFormula>
    </tableColumn>
    <tableColumn id="4" xr3:uid="{D62D8400-2CA1-4C69-848F-67E32673B993}" name="Unidad de medida" dataDxfId="5812" totalsRowDxfId="5811" dataCellStyle="20% - Énfasis3">
      <calculatedColumnFormula>IFERROR(VLOOKUP(E69,TablaIndicadores[[Código]:[Unidad de medida]],3,0),"")</calculatedColumnFormula>
    </tableColumn>
    <tableColumn id="5" xr3:uid="{7ADA87CB-8802-4E06-87C2-52F4C4F8EA5E}" name="Cantidad" totalsRowFunction="custom" dataDxfId="5810" totalsRowDxfId="5809">
      <totalsRowFormula array="1">IF(AND(IF(C61="Incluir",TablaSTdA1.148531197[Unidad de medida]&gt;=0,TablaSTdA1.148531197[Unidad de medida]=""))=FALSE,"No rellene el indicador sin seleccionar que quiere incluir el subtipo de acción","")</totalsRowFormula>
    </tableColumn>
    <tableColumn id="7" xr3:uid="{0D321227-3FE5-418B-826A-D33C40394F99}" name="Incluido" dataDxfId="5808" totalsRowDxfId="5807" dataCellStyle="20% - Énfasis3"/>
  </tableColumns>
  <tableStyleInfo name="TableStyleLight9" showFirstColumn="0" showLastColumn="0" showRowStripes="1" showColumnStripes="0"/>
</table>
</file>

<file path=xl/tables/table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7" xr:uid="{5E2492DE-8B6F-4CB7-ADE4-9C05D056BC1A}" name="TablaSTdA1.152541298" displayName="TablaSTdA1.152541298" ref="D79:I81" headerRowDxfId="5806" headerRowBorderDxfId="5805" tableBorderDxfId="5804" totalsRowBorderDxfId="5803">
  <autoFilter ref="D79:I81" xr:uid="{841A434A-E4A4-4475-B699-6C7E979BCFAB}"/>
  <tableColumns count="6">
    <tableColumn id="1" xr3:uid="{9A90ECB2-1510-4357-B698-EC452A8D82FD}" name="Tipo de Indicador" totalsRowLabel="Resultado" dataDxfId="5802" totalsRowDxfId="5801" dataCellStyle="20% - Énfasis3"/>
    <tableColumn id="2" xr3:uid="{CCB379AC-6BD4-4AF8-AD2B-6CFAA0AF6DC9}" name="Código indicador" totalsRowLabel="RC014" dataDxfId="5800" totalsRowDxfId="5799"/>
    <tableColumn id="3" xr3:uid="{66EB141E-C129-4A56-93EB-E58324E8C96B}" name="Indicador" dataDxfId="5798" totalsRowDxfId="5797" dataCellStyle="20% - Énfasis3">
      <calculatedColumnFormula>IFERROR(VLOOKUP(E80,TablaIndicadores[[Código]:[Unidad de medida]],2,0),"")</calculatedColumnFormula>
    </tableColumn>
    <tableColumn id="4" xr3:uid="{3399930C-C90C-4DAC-A4B3-634B28AA86CE}" name="Unidad de medida" dataDxfId="5796" totalsRowDxfId="5795" dataCellStyle="20% - Énfasis3">
      <calculatedColumnFormula>IFERROR(VLOOKUP(E80,TablaIndicadores[[Código]:[Unidad de medida]],3,0),"")</calculatedColumnFormula>
    </tableColumn>
    <tableColumn id="5" xr3:uid="{BE47014B-3796-4FAE-8203-8D6066793501}" name="Cantidad" totalsRowFunction="custom" dataDxfId="5794" totalsRowDxfId="5793">
      <totalsRowFormula array="1">IF(AND(IF(C72="Incluir",TablaSTdA1.152541298[Unidad de medida]&gt;=0,TablaSTdA1.152541298[Unidad de medida]=""))=FALSE,"No rellene el indicador sin seleccionar que quiere incluir el subtipo de acción","")</totalsRowFormula>
    </tableColumn>
    <tableColumn id="7" xr3:uid="{57DA2D64-4F4B-4DC5-990B-CB33AC8EB327}" name="Incluido" dataDxfId="5792" totalsRowDxfId="5791" dataCellStyle="20% - Énfasis3"/>
  </tableColumns>
  <tableStyleInfo name="TableStyleLight9" showFirstColumn="0" showLastColumn="0" showRowStripes="1" showColumnStripes="0"/>
</table>
</file>

<file path=xl/tables/table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8" xr:uid="{4CA2EAA2-EF68-4C48-88FB-7F20C678EFE7}" name="TablaSTdA1.14853551399" displayName="TablaSTdA1.14853551399" ref="D88:I90" headerRowDxfId="5790" dataDxfId="5788" headerRowBorderDxfId="5789" tableBorderDxfId="5787" totalsRowBorderDxfId="5786" dataCellStyle="20% - Énfasis3">
  <autoFilter ref="D88:I90" xr:uid="{87A593CD-D0F2-482E-856A-FEEA60DFE682}"/>
  <tableColumns count="6">
    <tableColumn id="1" xr3:uid="{3C583B89-E9C8-42CD-AFDC-53FF9285F7F4}" name="Tipo de Indicador" totalsRowLabel="Resultado" dataDxfId="5785" totalsRowDxfId="5784"/>
    <tableColumn id="2" xr3:uid="{700316B9-EEFB-46EF-B46C-B4FADB0B7D2F}" name="Código indicador" totalsRowLabel="RC014" dataDxfId="5783" totalsRowDxfId="5782"/>
    <tableColumn id="3" xr3:uid="{94F04F6A-4C60-4BD5-8F28-134E29B977A1}" name="Indicador" dataDxfId="5781" totalsRowDxfId="5780" dataCellStyle="20% - Énfasis3">
      <calculatedColumnFormula>IFERROR(VLOOKUP(E89,TablaIndicadores[[Código]:[Unidad de medida]],2,0),"")</calculatedColumnFormula>
    </tableColumn>
    <tableColumn id="4" xr3:uid="{6A143248-BDC0-458E-A1AB-C4B053FAF587}" name="Unidad de medida" dataDxfId="5779" totalsRowDxfId="5778" dataCellStyle="20% - Énfasis3">
      <calculatedColumnFormula>IFERROR(VLOOKUP(E89,TablaIndicadores[[Código]:[Unidad de medida]],3,0),"")</calculatedColumnFormula>
    </tableColumn>
    <tableColumn id="5" xr3:uid="{E1FDFE84-6F99-4478-AA02-44D8D8F499C7}" name="Cantidad" totalsRowFunction="custom" dataDxfId="5777" totalsRowDxfId="5776">
      <totalsRowFormula array="1">IF(AND(IF(C81="Incluir",TablaSTdA1.14853551399[Unidad de medida]&gt;=0,TablaSTdA1.14853551399[Unidad de medida]=""))=FALSE,"No rellene el indicador sin seleccionar que quiere incluir el subtipo de acción","")</totalsRowFormula>
    </tableColumn>
    <tableColumn id="7" xr3:uid="{4B233811-1389-4B29-BE79-0B9F4CD4DFCB}" name="Incluido" dataDxfId="5775" totalsRowDxfId="5774" dataCellStyle="20% - Énfasis3"/>
  </tableColumns>
  <tableStyleInfo name="TableStyleLight9" showFirstColumn="0" showLastColumn="0" showRowStripes="1" showColumnStripes="0"/>
</table>
</file>

<file path=xl/tables/table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9" xr:uid="{D135EEFA-28B3-453A-8519-CE7C241E0BC8}" name="TablaSTdA1.14853555614100" displayName="TablaSTdA1.14853555614100" ref="D97:I99" headerRowDxfId="5773" dataDxfId="5771" headerRowBorderDxfId="5772" tableBorderDxfId="5770" totalsRowBorderDxfId="5769" dataCellStyle="20% - Énfasis3">
  <autoFilter ref="D97:I99" xr:uid="{DEA36D4B-04A8-43A7-9106-6A8935E26BEB}"/>
  <tableColumns count="6">
    <tableColumn id="1" xr3:uid="{E3AF91D5-0C79-4724-9D10-2DA763C55873}" name="Tipo de Indicador" totalsRowLabel="Resultado" dataDxfId="5768" totalsRowDxfId="5767"/>
    <tableColumn id="2" xr3:uid="{129D04D0-DFDA-4D99-ADA0-26057F13AA01}" name="Código indicador" totalsRowLabel="RC014" dataDxfId="5766" totalsRowDxfId="5765"/>
    <tableColumn id="3" xr3:uid="{B4F9A18F-DFC7-4DA0-9300-BDAFE2C8A838}" name="Indicador" dataDxfId="5764" totalsRowDxfId="5763" dataCellStyle="20% - Énfasis3">
      <calculatedColumnFormula>IFERROR(VLOOKUP(E98,TablaIndicadores[[Código]:[Unidad de medida]],2,0),"")</calculatedColumnFormula>
    </tableColumn>
    <tableColumn id="4" xr3:uid="{0F681523-C03B-4D46-9F25-B33CB5A9B75C}" name="Unidad de medida" dataDxfId="5762" totalsRowDxfId="5761" dataCellStyle="20% - Énfasis3">
      <calculatedColumnFormula>IFERROR(VLOOKUP(E98,TablaIndicadores[[Código]:[Unidad de medida]],3,0),"")</calculatedColumnFormula>
    </tableColumn>
    <tableColumn id="5" xr3:uid="{1CDB6D2A-10F9-4976-B3E2-ACF0E396DA8F}" name="Cantidad" totalsRowFunction="custom" dataDxfId="5760" totalsRowDxfId="5759">
      <totalsRowFormula array="1">IF(AND(IF(C90="Incluir",TablaSTdA1.14853555614100[Unidad de medida]&gt;=0,TablaSTdA1.14853555614100[Unidad de medida]=""))=FALSE,"No rellene el indicador sin seleccionar que quiere incluir el subtipo de acción","")</totalsRowFormula>
    </tableColumn>
    <tableColumn id="7" xr3:uid="{D1F786D0-59A4-4A0C-BF7D-9EDAE1851493}" name="Incluido" dataDxfId="5758" totalsRowDxfId="5757" dataCellStyle="20% - Énfasis3"/>
  </tableColumns>
  <tableStyleInfo name="TableStyleLight9" showFirstColumn="0" showLastColumn="0" showRowStripes="1" showColumnStripes="0"/>
</table>
</file>

<file path=xl/tables/table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0" xr:uid="{9B1EC2CB-2861-4F6E-8C73-D8BB955F82BE}" name="TablaSTdA1.1485355565715101" displayName="TablaSTdA1.1485355565715101" ref="D106:I108" headerRowDxfId="5756" dataDxfId="5754" headerRowBorderDxfId="5755" tableBorderDxfId="5753" totalsRowBorderDxfId="5752" dataCellStyle="20% - Énfasis3">
  <autoFilter ref="D106:I108" xr:uid="{6581E392-A142-4728-9795-A807192909F7}"/>
  <tableColumns count="6">
    <tableColumn id="1" xr3:uid="{5D263C4C-FA33-488F-B5EE-8A1C61C3FB15}" name="Tipo de Indicador" totalsRowLabel="Resultado" dataDxfId="5751" totalsRowDxfId="5750"/>
    <tableColumn id="2" xr3:uid="{25A31728-C018-4B85-A8E1-0D808BE3E4F3}" name="Código indicador" totalsRowLabel="RC014" dataDxfId="5749" totalsRowDxfId="5748"/>
    <tableColumn id="3" xr3:uid="{C2DE8168-F8FC-4A35-AD00-15B43B416E03}" name="Indicador" dataDxfId="5747" totalsRowDxfId="5746" dataCellStyle="20% - Énfasis3">
      <calculatedColumnFormula>IFERROR(VLOOKUP(E107,TablaIndicadores[[Código]:[Unidad de medida]],2,0),"")</calculatedColumnFormula>
    </tableColumn>
    <tableColumn id="4" xr3:uid="{F33DE2EE-18B0-400A-BBD0-8725D2F5800E}" name="Unidad de medida" dataDxfId="5745" totalsRowDxfId="5744" dataCellStyle="20% - Énfasis3">
      <calculatedColumnFormula>IFERROR(VLOOKUP(E107,TablaIndicadores[[Código]:[Unidad de medida]],3,0),"")</calculatedColumnFormula>
    </tableColumn>
    <tableColumn id="5" xr3:uid="{D930E21F-A9BB-4820-920D-DA6F888BA0E3}" name="Cantidad" totalsRowFunction="custom" dataDxfId="5743" totalsRowDxfId="5742">
      <totalsRowFormula array="1">IF(AND(IF(C99="Incluir",TablaSTdA1.1485355565715101[Unidad de medida]&gt;=0,TablaSTdA1.1485355565715101[Unidad de medida]=""))=FALSE,"No rellene el indicador sin seleccionar que quiere incluir el subtipo de acción","")</totalsRowFormula>
    </tableColumn>
    <tableColumn id="7" xr3:uid="{0B200331-2398-41B0-A3D4-AA972603B4DC}" name="Incluido" dataDxfId="5741" totalsRowDxfId="5740" dataCellStyle="20% - Énfasis3"/>
  </tableColumns>
  <tableStyleInfo name="TableStyleLight9" showFirstColumn="0" showLastColumn="0" showRowStripes="1" showColumnStripes="0"/>
</table>
</file>

<file path=xl/tables/table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1" xr:uid="{1C43A032-D9A1-4F6D-859B-B1550CA4BCAE}" name="TablaSTdA1.148535556575816102" displayName="TablaSTdA1.148535556575816102" ref="D115:I117" headerRowDxfId="5739" dataDxfId="5737" headerRowBorderDxfId="5738" tableBorderDxfId="5736" totalsRowBorderDxfId="5735" dataCellStyle="20% - Énfasis3">
  <autoFilter ref="D115:I117" xr:uid="{93ECB9AF-BC8A-4D88-A632-C52C718F2C71}"/>
  <tableColumns count="6">
    <tableColumn id="1" xr3:uid="{5269A364-9622-4A03-B530-CE7696507DB7}" name="Tipo de Indicador" totalsRowLabel="Resultado" dataDxfId="5734" totalsRowDxfId="5733"/>
    <tableColumn id="2" xr3:uid="{F4B1EF31-4039-49C2-B57C-92E4D1F65D4B}" name="Código indicador" totalsRowLabel="RC014" dataDxfId="5732" totalsRowDxfId="5731"/>
    <tableColumn id="3" xr3:uid="{D3E04CBD-03CA-451D-8B5D-F0BCA6081C96}" name="Indicador" dataDxfId="5730" totalsRowDxfId="5729" dataCellStyle="20% - Énfasis3">
      <calculatedColumnFormula>IFERROR(VLOOKUP(E116,TablaIndicadores[[Código]:[Unidad de medida]],2,0),"")</calculatedColumnFormula>
    </tableColumn>
    <tableColumn id="4" xr3:uid="{408F46D2-B3A3-4276-AC62-0E6A1B61C6CC}" name="Unidad de medida" dataDxfId="5728" totalsRowDxfId="5727" dataCellStyle="20% - Énfasis3">
      <calculatedColumnFormula>IFERROR(VLOOKUP(E116,TablaIndicadores[[Código]:[Unidad de medida]],3,0),"")</calculatedColumnFormula>
    </tableColumn>
    <tableColumn id="5" xr3:uid="{92017558-369B-41D7-AA23-D5DED29A5FFF}" name="Cantidad" totalsRowFunction="custom" dataDxfId="5726" totalsRowDxfId="5725">
      <totalsRowFormula array="1">IF(AND(IF(C108="Incluir",TablaSTdA1.148535556575816102[Unidad de medida]&gt;=0,TablaSTdA1.148535556575816102[Unidad de medida]=""))=FALSE,"No rellene el indicador sin seleccionar que quiere incluir el subtipo de acción","")</totalsRowFormula>
    </tableColumn>
    <tableColumn id="7" xr3:uid="{4F4A3A58-ACFD-4BF8-9AD7-841FBD958586}" name="Incluido" dataDxfId="5724" totalsRowDxfId="5723" dataCellStyle="20% - Énfasis3"/>
  </tableColumns>
  <tableStyleInfo name="TableStyleLight9" showFirstColumn="0" showLastColumn="0" showRowStripes="1" showColumnStripes="0"/>
</table>
</file>

<file path=xl/tables/table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2" xr:uid="{4570A852-482B-409A-94D3-B97B1AF03BBD}" name="TablaSTdA1.14853555657585917103" displayName="TablaSTdA1.14853555657585917103" ref="D124:I126" headerRowDxfId="5722" dataDxfId="5720" headerRowBorderDxfId="5721" tableBorderDxfId="5719" totalsRowBorderDxfId="5718" dataCellStyle="20% - Énfasis3">
  <autoFilter ref="D124:I126" xr:uid="{554BE6C9-C1EE-49BC-B5D3-B7CF164F53F0}"/>
  <tableColumns count="6">
    <tableColumn id="1" xr3:uid="{7DCDEB01-D58D-4C93-8AAD-108F1D75ECB2}" name="Tipo de Indicador" totalsRowLabel="Resultado" dataDxfId="5717" totalsRowDxfId="5716"/>
    <tableColumn id="2" xr3:uid="{AA48D790-435F-4AD5-BB46-869D8525D711}" name="Código indicador" totalsRowLabel="RC014" dataDxfId="5715" totalsRowDxfId="5714"/>
    <tableColumn id="3" xr3:uid="{56206CB7-9DAA-4847-A1C1-33745E0C3E80}" name="Indicador" dataDxfId="5713" totalsRowDxfId="5712" dataCellStyle="20% - Énfasis3">
      <calculatedColumnFormula>IFERROR(VLOOKUP(E125,TablaIndicadores[[Código]:[Unidad de medida]],2,0),"")</calculatedColumnFormula>
    </tableColumn>
    <tableColumn id="4" xr3:uid="{94568174-0089-4C6F-9A9A-C7CC9B421D18}" name="Unidad de medida" dataDxfId="5711" totalsRowDxfId="5710" dataCellStyle="20% - Énfasis3">
      <calculatedColumnFormula>IFERROR(VLOOKUP(E125,TablaIndicadores[[Código]:[Unidad de medida]],3,0),"")</calculatedColumnFormula>
    </tableColumn>
    <tableColumn id="5" xr3:uid="{600EE44C-CF8C-4E16-AD93-1D3B0161977D}" name="Cantidad" totalsRowFunction="custom" dataDxfId="5709" totalsRowDxfId="5708">
      <totalsRowFormula array="1">IF(AND(IF(C117="Incluir",TablaSTdA1.14853555657585917103[Unidad de medida]&gt;=0,TablaSTdA1.14853555657585917103[Unidad de medida]=""))=FALSE,"No rellene el indicador sin seleccionar que quiere incluir el subtipo de acción","")</totalsRowFormula>
    </tableColumn>
    <tableColumn id="7" xr3:uid="{781A5B22-912F-4472-84A0-575EB75EB4E2}" name="Incluido" dataDxfId="5707" totalsRowDxfId="5706" dataCellStyle="20% - Énfasis3"/>
  </tableColumns>
  <tableStyleInfo name="TableStyleLight9" showFirstColumn="0" showLastColumn="0" showRowStripes="1" showColumnStripes="0"/>
</table>
</file>

<file path=xl/tables/table1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3" xr:uid="{93DA4632-85F5-497E-BCA5-A0BDD6AA536A}" name="TablaSTdA1.1485355565758596018104" displayName="TablaSTdA1.1485355565758596018104" ref="D133:I135" headerRowDxfId="5705" dataDxfId="5703" headerRowBorderDxfId="5704" tableBorderDxfId="5702" totalsRowBorderDxfId="5701" dataCellStyle="20% - Énfasis3">
  <autoFilter ref="D133:I135" xr:uid="{9E2266F5-8C03-44DD-9193-189E2DA89D55}"/>
  <tableColumns count="6">
    <tableColumn id="1" xr3:uid="{B7FAC3DE-4AF9-4BED-A376-D5EBE40D89A0}" name="Tipo de Indicador" totalsRowLabel="Resultado" dataDxfId="5700" totalsRowDxfId="5699"/>
    <tableColumn id="2" xr3:uid="{964C9EE5-A0D0-4AFC-B137-53EB44D3A9D0}" name="Código indicador" totalsRowLabel="RC014" dataDxfId="5698" totalsRowDxfId="5697"/>
    <tableColumn id="3" xr3:uid="{885DC657-52EC-4F06-8D88-8B85BA49C4B8}" name="Indicador" dataDxfId="5696" totalsRowDxfId="5695" dataCellStyle="20% - Énfasis3">
      <calculatedColumnFormula>IFERROR(VLOOKUP(E134,TablaIndicadores[[Código]:[Unidad de medida]],2,0),"")</calculatedColumnFormula>
    </tableColumn>
    <tableColumn id="4" xr3:uid="{6CB882E6-255D-49DF-8055-1D58EEB90044}" name="Unidad de medida" dataDxfId="5694" totalsRowDxfId="5693" dataCellStyle="20% - Énfasis3">
      <calculatedColumnFormula>IFERROR(VLOOKUP(E134,TablaIndicadores[[Código]:[Unidad de medida]],3,0),"")</calculatedColumnFormula>
    </tableColumn>
    <tableColumn id="5" xr3:uid="{6F380522-1FCE-4DAC-A2DA-6B6F5B70BEFE}" name="Cantidad" totalsRowFunction="custom" dataDxfId="5692" totalsRowDxfId="5691">
      <totalsRowFormula array="1">IF(AND(IF(C126="Incluir",TablaSTdA1.1485355565758596018104[Unidad de medida]&gt;=0,TablaSTdA1.1485355565758596018104[Unidad de medida]=""))=FALSE,"No rellene el indicador sin seleccionar que quiere incluir el subtipo de acción","")</totalsRowFormula>
    </tableColumn>
    <tableColumn id="7" xr3:uid="{84ED9280-E775-4577-8CAF-CAD5EFDBE750}" name="Incluido" dataDxfId="5690" totalsRowDxfId="5689" dataCellStyle="20% - Énfasis3"/>
  </tableColumns>
  <tableStyleInfo name="TableStyleLight9" showFirstColumn="0" showLastColumn="0" showRowStripes="1" showColumnStripes="0"/>
</table>
</file>

<file path=xl/tables/table1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4" xr:uid="{1591917D-66AB-422F-B00B-E22F1A231C49}" name="TablaSTdA1.152546120105" displayName="TablaSTdA1.152546120105" ref="D144:I146" headerRowDxfId="5688" dataDxfId="5686" headerRowBorderDxfId="5687" tableBorderDxfId="5685" totalsRowBorderDxfId="5684" dataCellStyle="20% - Énfasis3">
  <autoFilter ref="D144:I146" xr:uid="{C5A14A54-2A8C-44BA-B0C4-CB68B2AB300A}"/>
  <tableColumns count="6">
    <tableColumn id="1" xr3:uid="{641826A6-FBA5-4B06-8710-97EF374E823A}" name="Tipo de Indicador" totalsRowLabel="Resultado" dataDxfId="5683" totalsRowDxfId="5682"/>
    <tableColumn id="2" xr3:uid="{2F24CDFE-EB87-46C6-8F9B-F08338AA7ABD}" name="Código indicador" totalsRowLabel="RC014" dataDxfId="5681" totalsRowDxfId="5680"/>
    <tableColumn id="3" xr3:uid="{2B030F65-5389-426A-A84B-4C5413C0FD1A}" name="Indicador" dataDxfId="5679" totalsRowDxfId="5678" dataCellStyle="20% - Énfasis3">
      <calculatedColumnFormula>IFERROR(VLOOKUP(E145,TablaIndicadores[[Código]:[Unidad de medida]],2,0),"")</calculatedColumnFormula>
    </tableColumn>
    <tableColumn id="4" xr3:uid="{C0079144-DFE3-4923-8C9C-DE1E3853F6E9}" name="Unidad de medida" dataDxfId="5677" totalsRowDxfId="5676" dataCellStyle="20% - Énfasis3">
      <calculatedColumnFormula>IFERROR(VLOOKUP(E145,TablaIndicadores[[Código]:[Unidad de medida]],3,0),"")</calculatedColumnFormula>
    </tableColumn>
    <tableColumn id="5" xr3:uid="{9D408B19-5B78-4BFC-8CD9-2E0ED3038288}" name="Cantidad" totalsRowFunction="custom" dataDxfId="5675" totalsRowDxfId="5674">
      <totalsRowFormula array="1">IF(AND(IF(C137="Incluir",TablaSTdA1.152546120105[Unidad de medida]&gt;=0,TablaSTdA1.152546120105[Unidad de medida]=""))=FALSE,"No rellene el indicador sin seleccionar que quiere incluir el subtipo de acción","")</totalsRowFormula>
    </tableColumn>
    <tableColumn id="7" xr3:uid="{D17A03FD-4B03-486C-A880-5ED3AD912BAC}" name="Incluido" dataDxfId="5673" totalsRowDxfId="5672" dataCellStyle="20% - Énfasis3"/>
  </tableColumns>
  <tableStyleInfo name="TableStyleLight9" showFirstColumn="0" showLastColumn="0" showRowStripes="1" showColumnStripes="0"/>
</table>
</file>

<file path=xl/tables/table1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5" xr:uid="{4B623A97-757D-43EE-8E99-58A767142D9E}" name="TablaSTdA1.15254616221106" displayName="TablaSTdA1.15254616221106" ref="D153:I155" headerRowDxfId="5671" dataDxfId="5669" headerRowBorderDxfId="5670" tableBorderDxfId="5668" totalsRowBorderDxfId="5667" dataCellStyle="20% - Énfasis3">
  <autoFilter ref="D153:I155" xr:uid="{3D0A72F9-E111-4312-B272-8E0AE7862817}"/>
  <tableColumns count="6">
    <tableColumn id="1" xr3:uid="{FA8E3C58-1F21-4665-84CA-4A1A394B8737}" name="Tipo de Indicador" totalsRowLabel="Resultado" dataDxfId="5666" totalsRowDxfId="5665"/>
    <tableColumn id="2" xr3:uid="{8352F4C3-C5D9-44E5-A36E-E0AA3B423269}" name="Código indicador" totalsRowLabel="RC014" dataDxfId="5664" totalsRowDxfId="5663"/>
    <tableColumn id="3" xr3:uid="{C94A5AD0-EB54-44AB-944D-F29C06EA4D1A}" name="Indicador" dataDxfId="5662" totalsRowDxfId="5661" dataCellStyle="20% - Énfasis3">
      <calculatedColumnFormula>IFERROR(VLOOKUP(E154,TablaIndicadores[[Código]:[Unidad de medida]],2,0),"")</calculatedColumnFormula>
    </tableColumn>
    <tableColumn id="4" xr3:uid="{5949BC1E-2591-41EA-838E-22FA0BE38232}" name="Unidad de medida" dataDxfId="5660" totalsRowDxfId="5659" dataCellStyle="20% - Énfasis3">
      <calculatedColumnFormula>IFERROR(VLOOKUP(E154,TablaIndicadores[[Código]:[Unidad de medida]],3,0),"")</calculatedColumnFormula>
    </tableColumn>
    <tableColumn id="5" xr3:uid="{B5FFC4FF-1DDA-4A20-94A3-7437613705B8}" name="Cantidad" totalsRowFunction="custom" dataDxfId="5658" totalsRowDxfId="5657">
      <totalsRowFormula array="1">IF(AND(IF(C146="Incluir",TablaSTdA1.15254616221106[Unidad de medida]&gt;=0,TablaSTdA1.15254616221106[Unidad de medida]=""))=FALSE,"No rellene el indicador sin seleccionar que quiere incluir el subtipo de acción","")</totalsRowFormula>
    </tableColumn>
    <tableColumn id="7" xr3:uid="{DD4715F6-44F4-457D-8116-5B6FF436F57C}" name="Incluido" dataDxfId="5656" totalsRowDxfId="5655" dataCellStyle="20% - Énfasis3"/>
  </tableColumns>
  <tableStyleInfo name="TableStyleLight9" showFirstColumn="0" showLastColumn="0" showRowStripes="1" showColumnStripes="0"/>
</table>
</file>

<file path=xl/tables/table1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6" xr:uid="{4B363DBB-CABC-4AE5-81B9-88A1A8180CE2}" name="TablaSTdA1.1525461626322107" displayName="TablaSTdA1.1525461626322107" ref="D162:I164" headerRowDxfId="5654" dataDxfId="5652" headerRowBorderDxfId="5653" tableBorderDxfId="5651" totalsRowBorderDxfId="5650" dataCellStyle="20% - Énfasis3">
  <autoFilter ref="D162:I164" xr:uid="{F4B163C6-3327-4DE7-81E1-8B884E98BBD6}"/>
  <tableColumns count="6">
    <tableColumn id="1" xr3:uid="{A57E0A37-3C3D-4758-BC48-D8B2CA2AAB0D}" name="Tipo de Indicador" totalsRowLabel="Resultado" dataDxfId="5649" totalsRowDxfId="5648"/>
    <tableColumn id="2" xr3:uid="{0E7C68EF-8E3C-41AB-BCB5-5108174817E3}" name="Código indicador" totalsRowLabel="RC014" dataDxfId="5647" totalsRowDxfId="5646"/>
    <tableColumn id="3" xr3:uid="{7DF6649B-7514-47CB-969C-2D6BE90D05EE}" name="Indicador" dataDxfId="5645" totalsRowDxfId="5644" dataCellStyle="20% - Énfasis3">
      <calculatedColumnFormula>IFERROR(VLOOKUP(E163,TablaIndicadores[[Código]:[Unidad de medida]],2,0),"")</calculatedColumnFormula>
    </tableColumn>
    <tableColumn id="4" xr3:uid="{6581E73B-F2B0-4639-BAF4-D6D2929FE999}" name="Unidad de medida" dataDxfId="5643" totalsRowDxfId="5642" dataCellStyle="20% - Énfasis3">
      <calculatedColumnFormula>IFERROR(VLOOKUP(E163,TablaIndicadores[[Código]:[Unidad de medida]],3,0),"")</calculatedColumnFormula>
    </tableColumn>
    <tableColumn id="5" xr3:uid="{01ABDA4B-8C10-4298-9BF5-A16DBCD9C07B}" name="Cantidad" totalsRowFunction="custom" dataDxfId="5641" totalsRowDxfId="5640">
      <totalsRowFormula array="1">IF(AND(IF(C155="Incluir",TablaSTdA1.1525461626322107[Unidad de medida]&gt;=0,TablaSTdA1.1525461626322107[Unidad de medida]=""))=FALSE,"No rellene el indicador sin seleccionar que quiere incluir el subtipo de acción","")</totalsRowFormula>
    </tableColumn>
    <tableColumn id="7" xr3:uid="{34433747-66E5-44C7-89B9-CF009B0790CA}" name="Incluido" dataDxfId="5639" totalsRowDxfId="5638" dataCellStyle="20% - Énfasis3"/>
  </tableColumns>
  <tableStyleInfo name="TableStyleLight9" showFirstColumn="0" showLastColumn="0" showRowStripes="1" showColumnStripes="0"/>
</table>
</file>

<file path=xl/tables/table1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7" xr:uid="{CB79E90C-DF5E-4FB8-943D-082D7316658A}" name="TablaSTdA1.152546162636423108" displayName="TablaSTdA1.152546162636423108" ref="D171:I173" headerRowDxfId="5637" dataDxfId="5635" headerRowBorderDxfId="5636" tableBorderDxfId="5634" totalsRowBorderDxfId="5633" dataCellStyle="20% - Énfasis3">
  <autoFilter ref="D171:I173" xr:uid="{0C2E3642-E261-4EC5-BC93-94C155FF95BD}"/>
  <tableColumns count="6">
    <tableColumn id="1" xr3:uid="{2A665AAC-EE88-4F76-A7B5-7FB445EC2285}" name="Tipo de Indicador" totalsRowLabel="Resultado" dataDxfId="5632" totalsRowDxfId="5631"/>
    <tableColumn id="2" xr3:uid="{8BD8962C-1485-4983-94FD-0D515426751C}" name="Código indicador" totalsRowLabel="RC014" dataDxfId="5630" totalsRowDxfId="5629"/>
    <tableColumn id="3" xr3:uid="{90CAE2FD-9621-4466-9AD3-FB1F571543F4}" name="Indicador" dataDxfId="5628" totalsRowDxfId="5627" dataCellStyle="20% - Énfasis3">
      <calculatedColumnFormula>IFERROR(VLOOKUP(E172,TablaIndicadores[[Código]:[Unidad de medida]],2,0),"")</calculatedColumnFormula>
    </tableColumn>
    <tableColumn id="4" xr3:uid="{5A6DAE69-65E3-4522-9D6D-AD50D0B7C797}" name="Unidad de medida" dataDxfId="5626" totalsRowDxfId="5625" dataCellStyle="20% - Énfasis3">
      <calculatedColumnFormula>IFERROR(VLOOKUP(E172,TablaIndicadores[[Código]:[Unidad de medida]],3,0),"")</calculatedColumnFormula>
    </tableColumn>
    <tableColumn id="5" xr3:uid="{1CB4EB9F-D0CA-4C67-B2FC-428BB3272FE4}" name="Cantidad" totalsRowFunction="custom" dataDxfId="5624" totalsRowDxfId="5623">
      <totalsRowFormula array="1">IF(AND(IF(C164="Incluir",TablaSTdA1.152546162636423108[Unidad de medida]&gt;=0,TablaSTdA1.152546162636423108[Unidad de medida]=""))=FALSE,"No rellene el indicador sin seleccionar que quiere incluir el subtipo de acción","")</totalsRowFormula>
    </tableColumn>
    <tableColumn id="7" xr3:uid="{359BA5AE-C97B-4167-B049-AB2FE179F19F}" name="Incluido" dataDxfId="5622" totalsRowDxfId="5621" dataCellStyle="20% - Énfasis3"/>
  </tableColumns>
  <tableStyleInfo name="TableStyleLight9" showFirstColumn="0" showLastColumn="0" showRowStripes="1" showColumnStripes="0"/>
</table>
</file>

<file path=xl/tables/table1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8" xr:uid="{99A72F5C-EB94-4064-BF5E-92D110C85690}" name="TablaSTdA1.15254616263646524109" displayName="TablaSTdA1.15254616263646524109" ref="D180:I182" headerRowDxfId="5620" dataDxfId="5618" headerRowBorderDxfId="5619" tableBorderDxfId="5617" totalsRowBorderDxfId="5616" dataCellStyle="20% - Énfasis3">
  <autoFilter ref="D180:I182" xr:uid="{F356F671-86E7-486B-BF05-7FD307BD4A1B}"/>
  <tableColumns count="6">
    <tableColumn id="1" xr3:uid="{3B6E5B2B-165D-46E4-8323-9844091FA36A}" name="Tipo de Indicador" totalsRowLabel="Resultado" dataDxfId="5615" totalsRowDxfId="5614"/>
    <tableColumn id="2" xr3:uid="{7146ACD2-11E5-475F-99A4-037557335D4C}" name="Código indicador" totalsRowLabel="RC014" dataDxfId="5613" totalsRowDxfId="5612"/>
    <tableColumn id="3" xr3:uid="{9E46BD1A-CDAB-4D5D-84C0-8773A3B9641E}" name="Indicador" dataDxfId="5611" totalsRowDxfId="5610" dataCellStyle="20% - Énfasis3">
      <calculatedColumnFormula>IFERROR(VLOOKUP(E181,TablaIndicadores[[Código]:[Unidad de medida]],2,0),"")</calculatedColumnFormula>
    </tableColumn>
    <tableColumn id="4" xr3:uid="{FF2C5842-DA5C-4D14-AE21-53E838C89B7B}" name="Unidad de medida" dataDxfId="5609" totalsRowDxfId="5608" dataCellStyle="20% - Énfasis3">
      <calculatedColumnFormula>IFERROR(VLOOKUP(E181,TablaIndicadores[[Código]:[Unidad de medida]],3,0),"")</calculatedColumnFormula>
    </tableColumn>
    <tableColumn id="5" xr3:uid="{EC87FE1C-1DB8-4AF8-B143-61BA0754DCCE}" name="Cantidad" totalsRowFunction="custom" dataDxfId="5607" totalsRowDxfId="5606">
      <totalsRowFormula array="1">IF(AND(IF(C173="Incluir",TablaSTdA1.15254616263646524109[Unidad de medida]&gt;=0,TablaSTdA1.15254616263646524109[Unidad de medida]=""))=FALSE,"No rellene el indicador sin seleccionar que quiere incluir el subtipo de acción","")</totalsRowFormula>
    </tableColumn>
    <tableColumn id="7" xr3:uid="{54BF08A5-D66C-42E5-A00E-72738A9F71F2}" name="Incluido" dataDxfId="5605" totalsRowDxfId="5604" dataCellStyle="20% - Énfasis3"/>
  </tableColumns>
  <tableStyleInfo name="TableStyleLight9" showFirstColumn="0" showLastColumn="0" showRowStripes="1" showColumnStripes="0"/>
</table>
</file>

<file path=xl/tables/table1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9" xr:uid="{3F1B74B3-CE25-411C-ACB6-829F9F41393B}" name="TablaSTdA1.15254616625110" displayName="TablaSTdA1.15254616625110" ref="D191:I193" headerRowDxfId="5603" dataDxfId="5601" headerRowBorderDxfId="5602" tableBorderDxfId="5600" totalsRowBorderDxfId="5599" dataCellStyle="20% - Énfasis3">
  <autoFilter ref="D191:I193" xr:uid="{8E7C725C-33A9-48F7-806E-089DA5811EA4}"/>
  <tableColumns count="6">
    <tableColumn id="1" xr3:uid="{DA0E8A98-D7C2-4354-96AB-19D34EC9C4FC}" name="Tipo de Indicador" totalsRowLabel="Resultado" dataDxfId="5598" totalsRowDxfId="5597"/>
    <tableColumn id="2" xr3:uid="{A4FFAF94-0FFC-44CA-AA6A-21AE14FFE8A5}" name="Código indicador" totalsRowLabel="RC014" dataDxfId="5596" totalsRowDxfId="5595"/>
    <tableColumn id="3" xr3:uid="{E3E9A7AD-7F70-423F-ACD9-6B2899BC1F18}" name="Indicador" dataDxfId="5594" totalsRowDxfId="5593" dataCellStyle="20% - Énfasis3">
      <calculatedColumnFormula>IFERROR(VLOOKUP(E192,TablaIndicadores[[Código]:[Unidad de medida]],2,0),"")</calculatedColumnFormula>
    </tableColumn>
    <tableColumn id="4" xr3:uid="{3E1FC834-852C-4536-A491-A4C654136667}" name="Unidad de medida" dataDxfId="5592" totalsRowDxfId="5591" dataCellStyle="20% - Énfasis3">
      <calculatedColumnFormula>IFERROR(VLOOKUP(E192,TablaIndicadores[[Código]:[Unidad de medida]],3,0),"")</calculatedColumnFormula>
    </tableColumn>
    <tableColumn id="5" xr3:uid="{091F138B-069D-454B-B7C4-AE0C3F65EACB}" name="Cantidad" totalsRowFunction="custom" dataDxfId="5590" totalsRowDxfId="5589">
      <totalsRowFormula array="1">IF(AND(IF(C184="Incluir",TablaSTdA1.15254616625110[Unidad de medida]&gt;=0,TablaSTdA1.15254616625110[Unidad de medida]=""))=FALSE,"No rellene el indicador sin seleccionar que quiere incluir el subtipo de acción","")</totalsRowFormula>
    </tableColumn>
    <tableColumn id="7" xr3:uid="{E7C6C573-0A11-4FD0-B071-FFD12D8C340E}" name="Incluido" dataDxfId="5588" totalsRowDxfId="5587" dataCellStyle="20% - Énfasis3"/>
  </tableColumns>
  <tableStyleInfo name="TableStyleLight9" showFirstColumn="0" showLastColumn="0" showRowStripes="1" showColumnStripes="0"/>
</table>
</file>

<file path=xl/tables/table1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0" xr:uid="{F781EE3D-F0DB-4DC0-A750-6CC8492051B0}" name="TablaSTdA1.1525461666726111" displayName="TablaSTdA1.1525461666726111" ref="D200:I202" headerRowDxfId="5586" dataDxfId="5584" headerRowBorderDxfId="5585" tableBorderDxfId="5583" totalsRowBorderDxfId="5582" dataCellStyle="20% - Énfasis3">
  <autoFilter ref="D200:I202" xr:uid="{718E4DC1-CFC5-4AEE-A222-F5B8AEE19899}"/>
  <tableColumns count="6">
    <tableColumn id="1" xr3:uid="{5BC1C81C-8FC4-49A9-8EBA-A9076A9330FA}" name="Tipo de Indicador" totalsRowLabel="Resultado" dataDxfId="5581" totalsRowDxfId="5580"/>
    <tableColumn id="2" xr3:uid="{3248BF7B-C025-4301-B434-32A81AA808D0}" name="Código indicador" totalsRowLabel="RC014" dataDxfId="5579" totalsRowDxfId="5578"/>
    <tableColumn id="3" xr3:uid="{73F88B70-DC28-4405-BED9-0122DBDE8BC2}" name="Indicador" dataDxfId="5577" totalsRowDxfId="5576" dataCellStyle="20% - Énfasis3">
      <calculatedColumnFormula>IFERROR(VLOOKUP(E201,TablaIndicadores[[Código]:[Unidad de medida]],2,0),"")</calculatedColumnFormula>
    </tableColumn>
    <tableColumn id="4" xr3:uid="{B2CD85A7-21E5-4546-B128-58499BBE1105}" name="Unidad de medida" dataDxfId="5575" totalsRowDxfId="5574" dataCellStyle="20% - Énfasis3">
      <calculatedColumnFormula>IFERROR(VLOOKUP(E201,TablaIndicadores[[Código]:[Unidad de medida]],3,0),"")</calculatedColumnFormula>
    </tableColumn>
    <tableColumn id="5" xr3:uid="{9A49816A-A4A0-4DC4-801D-0D6F26AD8F80}" name="Cantidad" totalsRowFunction="custom" dataDxfId="5573" totalsRowDxfId="5572">
      <totalsRowFormula array="1">IF(AND(IF(C193="Incluir",TablaSTdA1.1525461666726111[Unidad de medida]&gt;=0,TablaSTdA1.1525461666726111[Unidad de medida]=""))=FALSE,"No rellene el indicador sin seleccionar que quiere incluir el subtipo de acción","")</totalsRowFormula>
    </tableColumn>
    <tableColumn id="7" xr3:uid="{CC682A14-88CC-443C-BF24-6B2AF722DB41}" name="Incluido" dataDxfId="5571" totalsRowDxfId="5570" dataCellStyle="20% - Énfasis3"/>
  </tableColumns>
  <tableStyleInfo name="TableStyleLight9" showFirstColumn="0" showLastColumn="0" showRowStripes="1" showColumnStripes="0"/>
</table>
</file>

<file path=xl/tables/table1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1" xr:uid="{4A280F59-3BCB-4EE0-8568-3CEEC674E033}" name="TablaSTdA1.152546166676827112" displayName="TablaSTdA1.152546166676827112" ref="D209:I211" headerRowDxfId="5569" dataDxfId="5567" headerRowBorderDxfId="5568" tableBorderDxfId="5566" totalsRowBorderDxfId="5565" dataCellStyle="20% - Énfasis3">
  <autoFilter ref="D209:I211" xr:uid="{B21F3934-1224-44CC-AA2E-935D2B9B447E}"/>
  <tableColumns count="6">
    <tableColumn id="1" xr3:uid="{60A56CAE-562B-4B53-833B-E635BC250413}" name="Tipo de Indicador" totalsRowLabel="Resultado" dataDxfId="5564" totalsRowDxfId="5563"/>
    <tableColumn id="2" xr3:uid="{9AA831BB-0B3F-4D51-933B-CE23CCA70AC9}" name="Código indicador" totalsRowLabel="RC014" dataDxfId="5562" totalsRowDxfId="5561"/>
    <tableColumn id="3" xr3:uid="{6AA2093C-A237-4521-B731-1C30729D65C4}" name="Indicador" dataDxfId="5560" totalsRowDxfId="5559" dataCellStyle="20% - Énfasis3">
      <calculatedColumnFormula>IFERROR(VLOOKUP(E210,TablaIndicadores[[Código]:[Unidad de medida]],2,0),"")</calculatedColumnFormula>
    </tableColumn>
    <tableColumn id="4" xr3:uid="{5D5F3035-4070-4B8B-8B35-C79BA735D4EA}" name="Unidad de medida" dataDxfId="5558" totalsRowDxfId="5557" dataCellStyle="20% - Énfasis3">
      <calculatedColumnFormula>IFERROR(VLOOKUP(E210,TablaIndicadores[[Código]:[Unidad de medida]],3,0),"")</calculatedColumnFormula>
    </tableColumn>
    <tableColumn id="5" xr3:uid="{76A176BE-D729-4217-A964-57CFDDD7026D}" name="Cantidad" totalsRowFunction="custom" dataDxfId="5556" totalsRowDxfId="5555">
      <totalsRowFormula array="1">IF(AND(IF(C202="Incluir",TablaSTdA1.152546166676827112[Unidad de medida]&gt;=0,TablaSTdA1.152546166676827112[Unidad de medida]=""))=FALSE,"No rellene el indicador sin seleccionar que quiere incluir el subtipo de acción","")</totalsRowFormula>
    </tableColumn>
    <tableColumn id="7" xr3:uid="{EFAD6B06-E87E-49EF-830D-D48624023F12}" name="Incluido" dataDxfId="5554" totalsRowDxfId="5553" dataCellStyle="20% - Énfasis3"/>
  </tableColumns>
  <tableStyleInfo name="TableStyleLight9" showFirstColumn="0" showLastColumn="0" showRowStripes="1" showColumnStripes="0"/>
</table>
</file>

<file path=xl/tables/table1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2" xr:uid="{995383D6-69C9-49A2-987E-EC8BED97A63A}" name="TablaSTdA1.15254616667686928113" displayName="TablaSTdA1.15254616667686928113" ref="D220:I222" headerRowDxfId="5552" dataDxfId="5550" headerRowBorderDxfId="5551" tableBorderDxfId="5549" totalsRowBorderDxfId="5548" dataCellStyle="20% - Énfasis3">
  <autoFilter ref="D220:I222" xr:uid="{F79E9E40-23B8-4F07-AAEA-E75BA12B9C24}"/>
  <tableColumns count="6">
    <tableColumn id="1" xr3:uid="{143DD4CF-7979-4370-8909-C635AFEEA24A}" name="Tipo de Indicador" totalsRowLabel="Resultado" dataDxfId="5547" totalsRowDxfId="5546"/>
    <tableColumn id="2" xr3:uid="{3BC31BD2-7BCB-4A7D-81D1-45596D6FE38F}" name="Código indicador" totalsRowLabel="RC014" dataDxfId="5545" totalsRowDxfId="5544"/>
    <tableColumn id="3" xr3:uid="{E3CE92BB-8941-4A0A-B556-D3F65E88A6EA}" name="Indicador" dataDxfId="5543" totalsRowDxfId="5542" dataCellStyle="20% - Énfasis3">
      <calculatedColumnFormula>IFERROR(VLOOKUP(E221,TablaIndicadores[[Código]:[Unidad de medida]],2,0),"")</calculatedColumnFormula>
    </tableColumn>
    <tableColumn id="4" xr3:uid="{1548BFF2-5658-409E-9E55-AF5AE6292884}" name="Unidad de medida" dataDxfId="5541" totalsRowDxfId="5540" dataCellStyle="20% - Énfasis3">
      <calculatedColumnFormula>IFERROR(VLOOKUP(E221,TablaIndicadores[[Código]:[Unidad de medida]],3,0),"")</calculatedColumnFormula>
    </tableColumn>
    <tableColumn id="5" xr3:uid="{49BB1673-15C2-4B9D-9D8A-5FDB9A43B058}" name="Cantidad" totalsRowFunction="custom" dataDxfId="5539" totalsRowDxfId="5538">
      <totalsRowFormula array="1">IF(AND(IF(C211="Incluir",TablaSTdA1.15254616667686928113[Unidad de medida]&gt;=0,TablaSTdA1.15254616667686928113[Unidad de medida]=""))=FALSE,"No rellene el indicador sin seleccionar que quiere incluir el subtipo de acción","")</totalsRowFormula>
    </tableColumn>
    <tableColumn id="7" xr3:uid="{ECEA7788-6DEE-4514-96D4-6C1B14948DFE}" name="Incluido" dataDxfId="5537" totalsRowDxfId="5536" dataCellStyle="20% - Énfasis3"/>
  </tableColumns>
  <tableStyleInfo name="TableStyleLight9" showFirstColumn="0" showLastColumn="0" showRowStripes="1" showColumnStripes="0"/>
</table>
</file>

<file path=xl/tables/table1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3" xr:uid="{785BE822-1BC4-410E-B112-01076EC7ACFE}" name="TablaSTdA1.1525461666768697029114" displayName="TablaSTdA1.1525461666768697029114" ref="D229:I231" headerRowDxfId="5535" dataDxfId="5533" headerRowBorderDxfId="5534" tableBorderDxfId="5532" totalsRowBorderDxfId="5531" dataCellStyle="20% - Énfasis3">
  <autoFilter ref="D229:I231" xr:uid="{7E3E9E0B-0896-45AA-97F6-41A453B78B45}"/>
  <tableColumns count="6">
    <tableColumn id="1" xr3:uid="{13AD5E42-75F2-48B0-B0FF-EE0CC498E03F}" name="Tipo de Indicador" totalsRowLabel="Resultado" dataDxfId="5530" totalsRowDxfId="5529"/>
    <tableColumn id="2" xr3:uid="{A8A20B97-F69C-452A-B50A-BBC6DED88391}" name="Código indicador" totalsRowLabel="RC014" dataDxfId="5528" totalsRowDxfId="5527"/>
    <tableColumn id="3" xr3:uid="{81E2C0DD-DDD5-4B9D-9E62-7C5D9D2B1987}" name="Indicador" dataDxfId="5526" totalsRowDxfId="5525" dataCellStyle="20% - Énfasis3">
      <calculatedColumnFormula>IFERROR(VLOOKUP(E230,TablaIndicadores[[Código]:[Unidad de medida]],2,0),"")</calculatedColumnFormula>
    </tableColumn>
    <tableColumn id="4" xr3:uid="{71899D02-D593-467B-B525-042330A57138}" name="Unidad de medida" dataDxfId="5524" totalsRowDxfId="5523" dataCellStyle="20% - Énfasis3">
      <calculatedColumnFormula>IFERROR(VLOOKUP(E230,TablaIndicadores[[Código]:[Unidad de medida]],3,0),"")</calculatedColumnFormula>
    </tableColumn>
    <tableColumn id="5" xr3:uid="{6412AEE1-61C6-4837-B34B-0CE54DF99B36}" name="Cantidad" totalsRowFunction="custom" dataDxfId="5522" totalsRowDxfId="5521">
      <totalsRowFormula array="1">IF(AND(IF(C220="Incluir",TablaSTdA1.1525461666768697029114[Unidad de medida]&gt;=0,TablaSTdA1.1525461666768697029114[Unidad de medida]=""))=FALSE,"No rellene el indicador sin seleccionar que quiere incluir el subtipo de acción","")</totalsRowFormula>
    </tableColumn>
    <tableColumn id="7" xr3:uid="{ACAADC68-349B-49C6-9A3F-EEF94EA8D0D0}" name="Incluido" dataDxfId="5520" totalsRowDxfId="5519" dataCellStyle="20% - Énfasis3"/>
  </tableColumns>
  <tableStyleInfo name="TableStyleLight9" showFirstColumn="0" showLastColumn="0" showRowStripes="1" showColumnStripes="0"/>
</table>
</file>

<file path=xl/tables/table1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4" xr:uid="{7D7F30CF-A18C-47C3-8988-8B10A4F202C6}" name="TablaSTdA1.152546166676869707130115" displayName="TablaSTdA1.152546166676869707130115" ref="D238:I240" headerRowDxfId="5518" dataDxfId="5516" headerRowBorderDxfId="5517" tableBorderDxfId="5515" totalsRowBorderDxfId="5514" dataCellStyle="20% - Énfasis3">
  <autoFilter ref="D238:I240" xr:uid="{0F05FA43-6A18-460F-BEF5-EE127BE3BBEF}"/>
  <tableColumns count="6">
    <tableColumn id="1" xr3:uid="{2C7D1B8C-40D1-44B7-9053-92B41FE7EA3D}" name="Tipo de Indicador" totalsRowLabel="Resultado" dataDxfId="5513" totalsRowDxfId="5512"/>
    <tableColumn id="2" xr3:uid="{693B3283-55CF-4F08-B349-6B3F0146B738}" name="Código indicador" totalsRowLabel="RC014" dataDxfId="5511" totalsRowDxfId="5510"/>
    <tableColumn id="3" xr3:uid="{BF4A3B20-871D-4370-865D-3327C758CBB6}" name="Indicador" dataDxfId="5509" totalsRowDxfId="5508" dataCellStyle="20% - Énfasis3">
      <calculatedColumnFormula>IFERROR(VLOOKUP(E239,TablaIndicadores[[Código]:[Unidad de medida]],2,0),"")</calculatedColumnFormula>
    </tableColumn>
    <tableColumn id="4" xr3:uid="{D494E763-9B19-497E-8CA5-8A1E1C2C61F8}" name="Unidad de medida" dataDxfId="5507" totalsRowDxfId="5506" dataCellStyle="20% - Énfasis3">
      <calculatedColumnFormula>IFERROR(VLOOKUP(E239,TablaIndicadores[[Código]:[Unidad de medida]],3,0),"")</calculatedColumnFormula>
    </tableColumn>
    <tableColumn id="5" xr3:uid="{6FCF8A20-40D9-4547-A292-7F16C835CDC1}" name="Cantidad" totalsRowFunction="custom" dataDxfId="5505" totalsRowDxfId="5504">
      <totalsRowFormula array="1">IF(AND(IF(C229="Incluir",TablaSTdA1.152546166676869707130115[Unidad de medida]&gt;=0,TablaSTdA1.152546166676869707130115[Unidad de medida]=""))=FALSE,"No rellene el indicador sin seleccionar que quiere incluir el subtipo de acción","")</totalsRowFormula>
    </tableColumn>
    <tableColumn id="7" xr3:uid="{E72F1E5C-F65F-427E-B7F1-5871BE63169A}" name="Incluido" dataDxfId="5503" totalsRowDxfId="5502" dataCellStyle="20% - Énfasis3"/>
  </tableColumns>
  <tableStyleInfo name="TableStyleLight9" showFirstColumn="0" showLastColumn="0" showRowStripes="1" showColumnStripes="0"/>
</table>
</file>

<file path=xl/tables/table1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5" xr:uid="{894E53ED-17D5-4116-8E97-7CCDEEF45043}" name="TablaSTdA1.15254616263647231116" displayName="TablaSTdA1.15254616263647231116" ref="D247:I249" headerRowDxfId="5501" dataDxfId="5499" headerRowBorderDxfId="5500" tableBorderDxfId="5498" totalsRowBorderDxfId="5497" dataCellStyle="20% - Énfasis3">
  <autoFilter ref="D247:I249" xr:uid="{CFD436BC-1417-4552-8A56-990E2A292185}"/>
  <tableColumns count="6">
    <tableColumn id="1" xr3:uid="{9E1D53DF-AD77-4EB4-923A-F53E98906898}" name="Tipo de Indicador" totalsRowLabel="Resultado" dataDxfId="5496" totalsRowDxfId="5495"/>
    <tableColumn id="2" xr3:uid="{F85696A2-1206-400A-A1E8-EEAEA2697AE3}" name="Código indicador" totalsRowLabel="RC014" dataDxfId="5494" totalsRowDxfId="5493"/>
    <tableColumn id="3" xr3:uid="{C188F0AF-38A9-426C-A648-00BF36003D39}" name="Indicador" dataDxfId="5492" totalsRowDxfId="5491" dataCellStyle="20% - Énfasis3">
      <calculatedColumnFormula>IFERROR(VLOOKUP(E248,TablaIndicadores[[Código]:[Unidad de medida]],2,0),"")</calculatedColumnFormula>
    </tableColumn>
    <tableColumn id="4" xr3:uid="{1D61F40F-3779-4311-8D70-78A01396D4E6}" name="Unidad de medida" dataDxfId="5490" totalsRowDxfId="5489" dataCellStyle="20% - Énfasis3">
      <calculatedColumnFormula>IFERROR(VLOOKUP(E248,TablaIndicadores[[Código]:[Unidad de medida]],3,0),"")</calculatedColumnFormula>
    </tableColumn>
    <tableColumn id="5" xr3:uid="{99B1DABB-A98E-4E34-AD5B-ACC95C40E83E}" name="Cantidad" totalsRowFunction="custom" dataDxfId="5488" totalsRowDxfId="5487">
      <totalsRowFormula array="1">IF(AND(IF(C240="Incluir",TablaSTdA1.15254616263647231116[Unidad de medida]&gt;=0,TablaSTdA1.15254616263647231116[Unidad de medida]=""))=FALSE,"No rellene el indicador sin seleccionar que quiere incluir el subtipo de acción","")</totalsRowFormula>
    </tableColumn>
    <tableColumn id="7" xr3:uid="{F6A34658-FF1F-4428-8C28-96CB617CFAB0}" name="Incluido" dataDxfId="5486" totalsRowDxfId="5485" dataCellStyle="20% - Énfasis3"/>
  </tableColumns>
  <tableStyleInfo name="TableStyleLight9" showFirstColumn="0" showLastColumn="0" showRowStripes="1" showColumnStripes="0"/>
</table>
</file>

<file path=xl/tables/table1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6" xr:uid="{7959E51F-A65B-4A63-B2F4-AFA796D0FD97}" name="TablaSTdA1.1525461626364727332117" displayName="TablaSTdA1.1525461626364727332117" ref="D256:I258" headerRowDxfId="5484" dataDxfId="5482" headerRowBorderDxfId="5483" tableBorderDxfId="5481" totalsRowBorderDxfId="5480" dataCellStyle="20% - Énfasis3">
  <autoFilter ref="D256:I258" xr:uid="{82D64D55-554F-483F-9356-47430D58D139}"/>
  <tableColumns count="6">
    <tableColumn id="1" xr3:uid="{B2294633-7006-491F-A43E-718B626B8EEB}" name="Tipo de Indicador" totalsRowLabel="Resultado" dataDxfId="5479" totalsRowDxfId="5478"/>
    <tableColumn id="2" xr3:uid="{382398D9-C0AF-4153-9456-F01BFBC22423}" name="Código indicador" totalsRowLabel="RC014" dataDxfId="5477" totalsRowDxfId="5476"/>
    <tableColumn id="3" xr3:uid="{13F12B63-5C2A-49AE-9251-526D3242E181}" name="Indicador" dataDxfId="5475" totalsRowDxfId="5474" dataCellStyle="20% - Énfasis3">
      <calculatedColumnFormula>IFERROR(VLOOKUP(E257,TablaIndicadores[[Código]:[Unidad de medida]],2,0),"")</calculatedColumnFormula>
    </tableColumn>
    <tableColumn id="4" xr3:uid="{2452CFA4-5052-4D29-BDCE-F509CF744A89}" name="Unidad de medida" dataDxfId="5473" totalsRowDxfId="5472" dataCellStyle="20% - Énfasis3">
      <calculatedColumnFormula>IFERROR(VLOOKUP(E257,TablaIndicadores[[Código]:[Unidad de medida]],3,0),"")</calculatedColumnFormula>
    </tableColumn>
    <tableColumn id="5" xr3:uid="{01EBCF79-FFCF-4632-AA65-BADDAB1396EE}" name="Cantidad" totalsRowFunction="custom" dataDxfId="5471" totalsRowDxfId="5470">
      <totalsRowFormula array="1">IF(AND(IF(C249="Incluir",TablaSTdA1.1525461626364727332117[Unidad de medida]&gt;=0,TablaSTdA1.1525461626364727332117[Unidad de medida]=""))=FALSE,"No rellene el indicador sin seleccionar que quiere incluir el subtipo de acción","")</totalsRowFormula>
    </tableColumn>
    <tableColumn id="7" xr3:uid="{7E8A9D58-4788-452C-88D5-C5B2161DA62F}" name="Incluido" dataDxfId="5469" totalsRowDxfId="5468" dataCellStyle="20% - Énfasis3"/>
  </tableColumns>
  <tableStyleInfo name="TableStyleLight9" showFirstColumn="0" showLastColumn="0" showRowStripes="1" showColumnStripes="0"/>
</table>
</file>

<file path=xl/tables/table1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7" xr:uid="{1F1BD1DA-660B-4BC9-A299-BF6DAC2F5BE5}" name="TablaSTdA1.152546162636472737533118" displayName="TablaSTdA1.152546162636472737533118" ref="D267:I269" headerRowDxfId="5467" dataDxfId="5465" headerRowBorderDxfId="5466" tableBorderDxfId="5464" totalsRowBorderDxfId="5463" dataCellStyle="20% - Énfasis3">
  <autoFilter ref="D267:I269" xr:uid="{03C060CF-033E-48A0-AC2C-92A6791A75F1}"/>
  <tableColumns count="6">
    <tableColumn id="1" xr3:uid="{47431EE3-E136-49AE-80D3-C3D9876E5499}" name="Tipo de Indicador" totalsRowLabel="Resultado" dataDxfId="5462" totalsRowDxfId="5461"/>
    <tableColumn id="2" xr3:uid="{6D1F7945-DA2B-4F88-97AC-7E4017FD5983}" name="Código indicador" totalsRowLabel="RC014" dataDxfId="5460" totalsRowDxfId="5459"/>
    <tableColumn id="3" xr3:uid="{50089E55-951D-4AD7-8417-78C8F97B2604}" name="Indicador" dataDxfId="5458" totalsRowDxfId="5457" dataCellStyle="20% - Énfasis3">
      <calculatedColumnFormula>IFERROR(VLOOKUP(E268,TablaIndicadores[[Código]:[Unidad de medida]],2,0),"")</calculatedColumnFormula>
    </tableColumn>
    <tableColumn id="4" xr3:uid="{31CA09F7-762B-4D04-A8D4-FAD3B27630AA}" name="Unidad de medida" dataDxfId="5456" totalsRowDxfId="5455" dataCellStyle="20% - Énfasis3">
      <calculatedColumnFormula>IFERROR(VLOOKUP(E268,TablaIndicadores[[Código]:[Unidad de medida]],3,0),"")</calculatedColumnFormula>
    </tableColumn>
    <tableColumn id="5" xr3:uid="{FD005C77-7B28-439D-A927-1D85D5BFFE35}" name="Cantidad" totalsRowFunction="custom" dataDxfId="5454" totalsRowDxfId="5453">
      <totalsRowFormula array="1">IF(AND(IF(C260="Incluir",TablaSTdA1.152546162636472737533118[Unidad de medida]&gt;=0,TablaSTdA1.152546162636472737533118[Unidad de medida]=""))=FALSE,"No rellene el indicador sin seleccionar que quiere incluir el subtipo de acción","")</totalsRowFormula>
    </tableColumn>
    <tableColumn id="7" xr3:uid="{73554C32-76E4-4424-BDD6-0FF3CAF92759}" name="Incluido" dataDxfId="5452" totalsRowDxfId="5451" dataCellStyle="20% - Énfasis3"/>
  </tableColumns>
  <tableStyleInfo name="TableStyleLight9" showFirstColumn="0" showLastColumn="0" showRowStripes="1" showColumnStripes="0"/>
</table>
</file>

<file path=xl/tables/table1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8" xr:uid="{7DBE9A02-5EEA-47C2-A670-FA1F4FD8C1A6}" name="TablaSTdA1.15254616263647273757634119" displayName="TablaSTdA1.15254616263647273757634119" ref="D276:I278" headerRowDxfId="5450" dataDxfId="5448" headerRowBorderDxfId="5449" tableBorderDxfId="5447" totalsRowBorderDxfId="5446" dataCellStyle="20% - Énfasis3">
  <autoFilter ref="D276:I278" xr:uid="{0944747C-24CE-43D4-BBAB-1C494CA9A55F}"/>
  <tableColumns count="6">
    <tableColumn id="1" xr3:uid="{87205639-10E0-4A34-81A4-6B4D3AC2B93F}" name="Tipo de Indicador" totalsRowLabel="Resultado" dataDxfId="5445" totalsRowDxfId="5444"/>
    <tableColumn id="2" xr3:uid="{2B5CB532-9291-462C-B6DC-E68AA0D1A7BA}" name="Código indicador" totalsRowLabel="RC014" dataDxfId="5443" totalsRowDxfId="5442"/>
    <tableColumn id="3" xr3:uid="{7A0B7732-A09D-46F8-A90D-94F58E9EEF76}" name="Indicador" dataDxfId="5441" totalsRowDxfId="5440" dataCellStyle="20% - Énfasis3">
      <calculatedColumnFormula>IFERROR(VLOOKUP(E277,TablaIndicadores[[Código]:[Unidad de medida]],2,0),"")</calculatedColumnFormula>
    </tableColumn>
    <tableColumn id="4" xr3:uid="{9922DE3B-206F-46CD-88BA-92F7BD671839}" name="Unidad de medida" dataDxfId="5439" totalsRowDxfId="5438" dataCellStyle="20% - Énfasis3">
      <calculatedColumnFormula>IFERROR(VLOOKUP(E277,TablaIndicadores[[Código]:[Unidad de medida]],3,0),"")</calculatedColumnFormula>
    </tableColumn>
    <tableColumn id="5" xr3:uid="{D86E0EAD-FBC0-4A9A-87E5-E0D18DBF2647}" name="Cantidad" totalsRowFunction="custom" dataDxfId="5437" totalsRowDxfId="5436">
      <totalsRowFormula array="1">IF(AND(IF(C269="Incluir",TablaSTdA1.15254616263647273757634119[Unidad de medida]&gt;=0,TablaSTdA1.15254616263647273757634119[Unidad de medida]=""))=FALSE,"No rellene el indicador sin seleccionar que quiere incluir el subtipo de acción","")</totalsRowFormula>
    </tableColumn>
    <tableColumn id="7" xr3:uid="{E01F9B4D-61E2-43B8-AC94-521A386B8EF7}" name="Incluido" dataDxfId="5435" totalsRowDxfId="5434" dataCellStyle="20% - Énfasis3"/>
  </tableColumns>
  <tableStyleInfo name="TableStyleLight9" showFirstColumn="0" showLastColumn="0" showRowStripes="1" showColumnStripes="0"/>
</table>
</file>

<file path=xl/tables/table1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9" xr:uid="{D25BEC67-AB74-4AF7-8D2D-EDA71E4381F5}" name="TablaSTdA1.1525461626364727375767735120" displayName="TablaSTdA1.1525461626364727375767735120" ref="D285:I287" headerRowDxfId="5433" dataDxfId="5431" headerRowBorderDxfId="5432" tableBorderDxfId="5430" totalsRowBorderDxfId="5429" dataCellStyle="20% - Énfasis3">
  <autoFilter ref="D285:I287" xr:uid="{3F3744ED-93D8-46A8-8B02-566B237D13C1}"/>
  <tableColumns count="6">
    <tableColumn id="1" xr3:uid="{E7AB3D5F-8AA9-48FC-BB2B-C8477C6FF169}" name="Tipo de Indicador" totalsRowLabel="Resultado" dataDxfId="5428" totalsRowDxfId="5427"/>
    <tableColumn id="2" xr3:uid="{1A9C64AC-2256-43CA-8FDE-02E4CB59BB3E}" name="Código indicador" totalsRowLabel="RC014" dataDxfId="5426" totalsRowDxfId="5425"/>
    <tableColumn id="3" xr3:uid="{24F97487-740C-4F40-A22F-C59ADAA90524}" name="Indicador" dataDxfId="5424" totalsRowDxfId="5423" dataCellStyle="20% - Énfasis3">
      <calculatedColumnFormula>IFERROR(VLOOKUP(E286,TablaIndicadores[[Código]:[Unidad de medida]],2,0),"")</calculatedColumnFormula>
    </tableColumn>
    <tableColumn id="4" xr3:uid="{485D935F-F1A0-482E-B9B1-237BDDB0A940}" name="Unidad de medida" dataDxfId="5422" totalsRowDxfId="5421" dataCellStyle="20% - Énfasis3">
      <calculatedColumnFormula>IFERROR(VLOOKUP(E286,TablaIndicadores[[Código]:[Unidad de medida]],3,0),"")</calculatedColumnFormula>
    </tableColumn>
    <tableColumn id="5" xr3:uid="{0D7E02F3-291A-44EB-8EE4-5CA989297EC0}" name="Cantidad" totalsRowFunction="custom" dataDxfId="5420" totalsRowDxfId="5419">
      <totalsRowFormula array="1">IF(AND(IF(C278="Incluir",TablaSTdA1.1525461626364727375767735120[Unidad de medida]&gt;=0,TablaSTdA1.1525461626364727375767735120[Unidad de medida]=""))=FALSE,"No rellene el indicador sin seleccionar que quiere incluir el subtipo de acción","")</totalsRowFormula>
    </tableColumn>
    <tableColumn id="7" xr3:uid="{423A9D56-6A8C-4397-81A4-B3D6D0DFC86F}" name="Incluido" dataDxfId="5418" totalsRowDxfId="5417" dataCellStyle="20% - Énfasis3"/>
  </tableColumns>
  <tableStyleInfo name="TableStyleLight9" showFirstColumn="0" showLastColumn="0" showRowStripes="1" showColumnStripes="0"/>
</table>
</file>

<file path=xl/tables/table1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0" xr:uid="{14142FF3-F16F-48CC-BA8C-C1256F8E999B}" name="TablaSTdA1.152546162636472737576777836121" displayName="TablaSTdA1.152546162636472737576777836121" ref="D294:I296" headerRowDxfId="5416" dataDxfId="5414" headerRowBorderDxfId="5415" tableBorderDxfId="5413" totalsRowBorderDxfId="5412" dataCellStyle="20% - Énfasis3">
  <autoFilter ref="D294:I296" xr:uid="{C887D571-7038-4A1E-A5F5-828CD05195FE}"/>
  <tableColumns count="6">
    <tableColumn id="1" xr3:uid="{37C4F834-C48F-4DF9-9290-3721D31754C6}" name="Tipo de Indicador" totalsRowLabel="Resultado" dataDxfId="5411" totalsRowDxfId="5410"/>
    <tableColumn id="2" xr3:uid="{0858ABFF-07E6-489F-8E86-07BCFAD90C9F}" name="Código indicador" totalsRowLabel="RC014" dataDxfId="5409" totalsRowDxfId="5408"/>
    <tableColumn id="3" xr3:uid="{871F5D8F-E26D-4915-A72B-7935B52636EE}" name="Indicador" dataDxfId="5407" totalsRowDxfId="5406" dataCellStyle="20% - Énfasis3">
      <calculatedColumnFormula>IFERROR(VLOOKUP(E295,TablaIndicadores[[Código]:[Unidad de medida]],2,0),"")</calculatedColumnFormula>
    </tableColumn>
    <tableColumn id="4" xr3:uid="{5C5538FE-0E2A-46C7-A311-7F0B03B179F1}" name="Unidad de medida" dataDxfId="5405" totalsRowDxfId="5404" dataCellStyle="20% - Énfasis3">
      <calculatedColumnFormula>IFERROR(VLOOKUP(E295,TablaIndicadores[[Código]:[Unidad de medida]],3,0),"")</calculatedColumnFormula>
    </tableColumn>
    <tableColumn id="5" xr3:uid="{D973062D-5D93-471A-8221-DE08B42AA763}" name="Cantidad" totalsRowFunction="custom" dataDxfId="5403" totalsRowDxfId="5402">
      <totalsRowFormula array="1">IF(AND(IF(C287="Incluir",TablaSTdA1.152546162636472737576777836121[Unidad de medida]&gt;=0,TablaSTdA1.152546162636472737576777836121[Unidad de medida]=""))=FALSE,"No rellene el indicador sin seleccionar que quiere incluir el subtipo de acción","")</totalsRowFormula>
    </tableColumn>
    <tableColumn id="7" xr3:uid="{45523890-99FD-4A11-AA20-F785A2721B39}" name="Incluido" dataDxfId="5401" totalsRowDxfId="5400" dataCellStyle="20% - Énfasis3"/>
  </tableColumns>
  <tableStyleInfo name="TableStyleLight9" showFirstColumn="0" showLastColumn="0" showRowStripes="1" showColumnStripes="0"/>
</table>
</file>

<file path=xl/tables/table1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1" xr:uid="{07CE192E-E65C-4FD6-B5AA-49990EA82DF5}" name="TablaSTdA1.15254616263647273757677787937122" displayName="TablaSTdA1.15254616263647273757677787937122" ref="D303:I305" headerRowDxfId="5399" dataDxfId="5397" headerRowBorderDxfId="5398" tableBorderDxfId="5396" totalsRowBorderDxfId="5395" dataCellStyle="20% - Énfasis3">
  <autoFilter ref="D303:I305" xr:uid="{5E6D0167-0592-4639-A9A4-7F4C661344FB}"/>
  <tableColumns count="6">
    <tableColumn id="1" xr3:uid="{47FC446E-5A4A-4515-818B-FB4C864E891F}" name="Tipo de Indicador" totalsRowLabel="Resultado" dataDxfId="5394" totalsRowDxfId="5393"/>
    <tableColumn id="2" xr3:uid="{CFEF2224-693C-4989-AF6D-B2FF7D689747}" name="Código indicador" totalsRowLabel="RC014" dataDxfId="5392" totalsRowDxfId="5391"/>
    <tableColumn id="3" xr3:uid="{7FF711C5-EA52-424A-B70A-8729598E43FA}" name="Indicador" dataDxfId="5390" totalsRowDxfId="5389" dataCellStyle="20% - Énfasis3">
      <calculatedColumnFormula>IFERROR(VLOOKUP(E304,TablaIndicadores[[Código]:[Unidad de medida]],2,0),"")</calculatedColumnFormula>
    </tableColumn>
    <tableColumn id="4" xr3:uid="{CEA752C9-D84B-432C-8696-30591F8FF53C}" name="Unidad de medida" dataDxfId="5388" totalsRowDxfId="5387" dataCellStyle="20% - Énfasis3">
      <calculatedColumnFormula>IFERROR(VLOOKUP(E304,TablaIndicadores[[Código]:[Unidad de medida]],3,0),"")</calculatedColumnFormula>
    </tableColumn>
    <tableColumn id="5" xr3:uid="{3763D21D-FFC6-4B08-AB93-90C345012F6F}" name="Cantidad" totalsRowFunction="custom" dataDxfId="5386" totalsRowDxfId="5385">
      <totalsRowFormula array="1">IF(AND(IF(C296="Incluir",TablaSTdA1.15254616263647273757677787937122[Unidad de medida]&gt;=0,TablaSTdA1.15254616263647273757677787937122[Unidad de medida]=""))=FALSE,"No rellene el indicador sin seleccionar que quiere incluir el subtipo de acción","")</totalsRowFormula>
    </tableColumn>
    <tableColumn id="7" xr3:uid="{F885445D-4702-4443-A58C-A4D81B8C4804}" name="Incluido" dataDxfId="5384" totalsRowDxfId="5383" dataCellStyle="20% - Énfasis3"/>
  </tableColumns>
  <tableStyleInfo name="TableStyleLight9" showFirstColumn="0" showLastColumn="0" showRowStripes="1" showColumnStripes="0"/>
</table>
</file>

<file path=xl/tables/table1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2" xr:uid="{557A5A96-9DFF-4D5B-8C5D-FC8EF8ECD140}" name="TablaSTdA1.15254616263647273758038123" displayName="TablaSTdA1.15254616263647273758038123" ref="D314:I316" headerRowDxfId="5382" dataDxfId="5380" headerRowBorderDxfId="5381" tableBorderDxfId="5379" totalsRowBorderDxfId="5378" dataCellStyle="20% - Énfasis3">
  <autoFilter ref="D314:I316" xr:uid="{0ADB81C9-3D3F-4978-BB71-4CC96B39EB10}"/>
  <tableColumns count="6">
    <tableColumn id="1" xr3:uid="{E5A2AB73-7933-413B-A17D-1E5286C81E91}" name="Tipo de Indicador" totalsRowLabel="Resultado" dataDxfId="5377" totalsRowDxfId="5376"/>
    <tableColumn id="2" xr3:uid="{29161359-248F-4182-8168-C8ED49CD3EEA}" name="Código indicador" totalsRowLabel="RC014" dataDxfId="5375" totalsRowDxfId="5374"/>
    <tableColumn id="3" xr3:uid="{086FB103-14F8-4444-8907-569EC9B34152}" name="Indicador" dataDxfId="5373" totalsRowDxfId="5372" dataCellStyle="20% - Énfasis3">
      <calculatedColumnFormula>IFERROR(VLOOKUP(E315,TablaIndicadores[[Código]:[Unidad de medida]],2,0),"")</calculatedColumnFormula>
    </tableColumn>
    <tableColumn id="4" xr3:uid="{4C5B2E82-48FE-47E9-8E4E-020F13AAAA37}" name="Unidad de medida" dataDxfId="5371" totalsRowDxfId="5370" dataCellStyle="20% - Énfasis3">
      <calculatedColumnFormula>IFERROR(VLOOKUP(E315,TablaIndicadores[[Código]:[Unidad de medida]],3,0),"")</calculatedColumnFormula>
    </tableColumn>
    <tableColumn id="5" xr3:uid="{85E5B85F-0B52-42DA-8176-98DB4FAC67F1}" name="Cantidad" totalsRowFunction="custom" dataDxfId="5369" totalsRowDxfId="5368">
      <totalsRowFormula array="1">IF(AND(IF(C307="Incluir",TablaSTdA1.15254616263647273758038123[Unidad de medida]&gt;=0,TablaSTdA1.15254616263647273758038123[Unidad de medida]=""))=FALSE,"No rellene el indicador sin seleccionar que quiere incluir el subtipo de acción","")</totalsRowFormula>
    </tableColumn>
    <tableColumn id="7" xr3:uid="{4DDD512A-991E-4D26-8027-F947CEE4F841}" name="Incluido" dataDxfId="5367" totalsRowDxfId="5366" dataCellStyle="20% - Énfasis3"/>
  </tableColumns>
  <tableStyleInfo name="TableStyleLight9" showFirstColumn="0" showLastColumn="0" showRowStripes="1" showColumnStripes="0"/>
</table>
</file>

<file path=xl/tables/table1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3" xr:uid="{A5867ECB-657E-42AE-86FE-18523D0D1800}" name="TablaSTdA1.1525461626364727375808139124" displayName="TablaSTdA1.1525461626364727375808139124" ref="D323:I325" headerRowDxfId="5365" dataDxfId="5363" headerRowBorderDxfId="5364" tableBorderDxfId="5362" totalsRowBorderDxfId="5361" dataCellStyle="20% - Énfasis3">
  <autoFilter ref="D323:I325" xr:uid="{1EC163A3-46E7-49EF-8D3A-E86403A81E27}"/>
  <tableColumns count="6">
    <tableColumn id="1" xr3:uid="{8699F0C7-140E-4DE6-940F-939B99B5F1FA}" name="Tipo de Indicador" totalsRowLabel="Resultado" dataDxfId="5360" totalsRowDxfId="5359"/>
    <tableColumn id="2" xr3:uid="{36009411-4F73-4B78-93D9-FD0029907425}" name="Código indicador" totalsRowLabel="RC014" dataDxfId="5358" totalsRowDxfId="5357"/>
    <tableColumn id="3" xr3:uid="{1C5F22A5-998D-46BA-B901-5CE03CFA05E0}" name="Indicador" dataDxfId="5356" totalsRowDxfId="5355" dataCellStyle="20% - Énfasis3">
      <calculatedColumnFormula>IFERROR(VLOOKUP(E324,TablaIndicadores[[Código]:[Unidad de medida]],2,0),"")</calculatedColumnFormula>
    </tableColumn>
    <tableColumn id="4" xr3:uid="{1A1992CA-764A-4F4E-93B5-F3441FF02CB6}" name="Unidad de medida" dataDxfId="5354" totalsRowDxfId="5353" dataCellStyle="20% - Énfasis3">
      <calculatedColumnFormula>IFERROR(VLOOKUP(E324,TablaIndicadores[[Código]:[Unidad de medida]],3,0),"")</calculatedColumnFormula>
    </tableColumn>
    <tableColumn id="5" xr3:uid="{2D09406E-4DCF-4CA2-B09B-63303921A1FF}" name="Cantidad" totalsRowFunction="custom" dataDxfId="5352" totalsRowDxfId="5351">
      <totalsRowFormula array="1">IF(AND(IF(C316="Incluir",TablaSTdA1.1525461626364727375808139124[Unidad de medida]&gt;=0,TablaSTdA1.1525461626364727375808139124[Unidad de medida]=""))=FALSE,"No rellene el indicador sin seleccionar que quiere incluir el subtipo de acción","")</totalsRowFormula>
    </tableColumn>
    <tableColumn id="7" xr3:uid="{7AB1C7C1-0ED8-41DE-9A5E-AD5AC30E27C7}" name="Incluido" dataDxfId="5350" totalsRowDxfId="5349" dataCellStyle="20% - Énfasis3"/>
  </tableColumns>
  <tableStyleInfo name="TableStyleLight9" showFirstColumn="0" showLastColumn="0" showRowStripes="1" showColumnStripes="0"/>
</table>
</file>

<file path=xl/tables/table1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4" xr:uid="{51148CFD-FD55-482D-9B46-1C946FDEECF7}" name="TablaSTdA1.152546162636472737580818240125" displayName="TablaSTdA1.152546162636472737580818240125" ref="D332:I334" headerRowDxfId="5348" dataDxfId="5346" headerRowBorderDxfId="5347" tableBorderDxfId="5345" totalsRowBorderDxfId="5344" dataCellStyle="20% - Énfasis3">
  <autoFilter ref="D332:I334" xr:uid="{9450DB46-D38B-49E3-9F13-C69DFD5D8BE7}"/>
  <tableColumns count="6">
    <tableColumn id="1" xr3:uid="{4171EEAE-9BCE-4D6F-AF34-EE1D185256FC}" name="Tipo de Indicador" totalsRowLabel="Resultado" dataDxfId="5343" totalsRowDxfId="5342"/>
    <tableColumn id="2" xr3:uid="{6ED1C839-3900-445C-B24B-9D0AE148B807}" name="Código indicador" totalsRowLabel="RC014" dataDxfId="5341" totalsRowDxfId="5340"/>
    <tableColumn id="3" xr3:uid="{CBD99760-402E-446D-B498-8434515B26F3}" name="Indicador" dataDxfId="5339" totalsRowDxfId="5338" dataCellStyle="20% - Énfasis3">
      <calculatedColumnFormula>IFERROR(VLOOKUP(E333,TablaIndicadores[[Código]:[Unidad de medida]],2,0),"")</calculatedColumnFormula>
    </tableColumn>
    <tableColumn id="4" xr3:uid="{718804B1-E7F0-4A0D-B91A-1676FC4BE70A}" name="Unidad de medida" dataDxfId="5337" totalsRowDxfId="5336" dataCellStyle="20% - Énfasis3">
      <calculatedColumnFormula>IFERROR(VLOOKUP(E333,TablaIndicadores[[Código]:[Unidad de medida]],3,0),"")</calculatedColumnFormula>
    </tableColumn>
    <tableColumn id="5" xr3:uid="{1D9C33D2-C597-445E-B257-841EB82B65A7}" name="Cantidad" totalsRowFunction="custom" dataDxfId="5335" totalsRowDxfId="5334">
      <totalsRowFormula array="1">IF(AND(IF(C325="Incluir",TablaSTdA1.152546162636472737580818240125[Unidad de medida]&gt;=0,TablaSTdA1.152546162636472737580818240125[Unidad de medida]=""))=FALSE,"No rellene el indicador sin seleccionar que quiere incluir el subtipo de acción","")</totalsRowFormula>
    </tableColumn>
    <tableColumn id="7" xr3:uid="{D17C5C2E-BED2-4E64-A6A9-7BA500F5AFA9}" name="Incluido" dataDxfId="5333" totalsRowDxfId="5332" dataCellStyle="20% - Énfasis3"/>
  </tableColumns>
  <tableStyleInfo name="TableStyleLight9" showFirstColumn="0" showLastColumn="0" showRowStripes="1" showColumnStripes="0"/>
</table>
</file>

<file path=xl/tables/table1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5" xr:uid="{E10267E4-5D21-4DCF-8EFD-CE475F92D4A5}" name="TablaSTdA1.1525461626364727375808341126" displayName="TablaSTdA1.1525461626364727375808341126" ref="D345:I347" headerRowDxfId="5331" dataDxfId="5329" headerRowBorderDxfId="5330" tableBorderDxfId="5328" totalsRowBorderDxfId="5327" dataCellStyle="20% - Énfasis3">
  <autoFilter ref="D345:I347" xr:uid="{01E36018-DDB6-4086-95F7-B93D9EAFA70D}"/>
  <tableColumns count="6">
    <tableColumn id="1" xr3:uid="{F07771DC-DBF1-46EA-B666-D03034623C97}" name="Tipo de Indicador" totalsRowLabel="Resultado" dataDxfId="5326" totalsRowDxfId="5325"/>
    <tableColumn id="2" xr3:uid="{5EE0FE5B-4E58-452C-8660-D9AF8ABA454C}" name="Código indicador" totalsRowLabel="RC014" dataDxfId="5324" totalsRowDxfId="5323"/>
    <tableColumn id="3" xr3:uid="{D343951F-64F2-49DE-B232-545119BF4FF2}" name="Indicador" dataDxfId="5322" totalsRowDxfId="5321" dataCellStyle="20% - Énfasis3">
      <calculatedColumnFormula>IFERROR(VLOOKUP(E346,TablaIndicadores[[Código]:[Unidad de medida]],2,0),"")</calculatedColumnFormula>
    </tableColumn>
    <tableColumn id="4" xr3:uid="{EA18041D-A22A-4167-9D5B-AB2002196786}" name="Unidad de medida" dataDxfId="5320" totalsRowDxfId="5319" dataCellStyle="20% - Énfasis3">
      <calculatedColumnFormula>IFERROR(VLOOKUP(E346,TablaIndicadores[[Código]:[Unidad de medida]],3,0),"")</calculatedColumnFormula>
    </tableColumn>
    <tableColumn id="5" xr3:uid="{C2C7C3D3-1158-4DD4-8C4C-959F1BCDBEE5}" name="Cantidad" totalsRowFunction="custom" dataDxfId="5318" totalsRowDxfId="5317">
      <totalsRowFormula array="1">IF(AND(IF(C338="Incluir",TablaSTdA1.1525461626364727375808341126[Unidad de medida]&gt;=0,TablaSTdA1.1525461626364727375808341126[Unidad de medida]=""))=FALSE,"No rellene el indicador sin seleccionar que quiere incluir el subtipo de acción","")</totalsRowFormula>
    </tableColumn>
    <tableColumn id="7" xr3:uid="{F38EEC24-0A9C-48AE-A292-7D5D0B4632BB}" name="Incluido" dataDxfId="5316" totalsRowDxfId="5315" dataCellStyle="20% - Énfasis3"/>
  </tableColumns>
  <tableStyleInfo name="TableStyleLight9" showFirstColumn="0" showLastColumn="0" showRowStripes="1" showColumnStripes="0"/>
</table>
</file>

<file path=xl/tables/table1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6" xr:uid="{42004BAA-17EC-4471-95CF-27EC245AD181}" name="TablaSTdA1.152546162636472737580818442127" displayName="TablaSTdA1.152546162636472737580818442127" ref="D354:I356" headerRowDxfId="5314" dataDxfId="5312" headerRowBorderDxfId="5313" tableBorderDxfId="5311" totalsRowBorderDxfId="5310" dataCellStyle="20% - Énfasis3">
  <autoFilter ref="D354:I356" xr:uid="{E000F314-4192-44DA-9326-0DF92C200DAE}"/>
  <tableColumns count="6">
    <tableColumn id="1" xr3:uid="{71A5EB40-C9ED-45F7-BF03-C917892CFF34}" name="Tipo de Indicador" totalsRowLabel="Resultado" dataDxfId="5309" totalsRowDxfId="5308"/>
    <tableColumn id="2" xr3:uid="{88939253-7F90-49F0-AEF8-179C76F1495F}" name="Código indicador" totalsRowLabel="RC014" dataDxfId="5307" totalsRowDxfId="5306"/>
    <tableColumn id="3" xr3:uid="{1E83D88D-13EA-436D-9865-A87F01FB0ACC}" name="Indicador" dataDxfId="5305" totalsRowDxfId="5304" dataCellStyle="20% - Énfasis3">
      <calculatedColumnFormula>IFERROR(VLOOKUP(E355,TablaIndicadores[[Código]:[Unidad de medida]],2,0),"")</calculatedColumnFormula>
    </tableColumn>
    <tableColumn id="4" xr3:uid="{970A7548-A0F0-4136-B169-01EF62137CDA}" name="Unidad de medida" dataDxfId="5303" totalsRowDxfId="5302" dataCellStyle="20% - Énfasis3">
      <calculatedColumnFormula>IFERROR(VLOOKUP(E355,TablaIndicadores[[Código]:[Unidad de medida]],3,0),"")</calculatedColumnFormula>
    </tableColumn>
    <tableColumn id="5" xr3:uid="{9DEB458F-2156-4EBB-8B13-15D044DD7558}" name="Cantidad" totalsRowFunction="custom" dataDxfId="5301" totalsRowDxfId="5300">
      <totalsRowFormula array="1">IF(AND(IF(C347="Incluir",TablaSTdA1.152546162636472737580818442127[Unidad de medida]&gt;=0,TablaSTdA1.152546162636472737580818442127[Unidad de medida]=""))=FALSE,"No rellene el indicador sin seleccionar que quiere incluir el subtipo de acción","")</totalsRowFormula>
    </tableColumn>
    <tableColumn id="7" xr3:uid="{DAFA91BE-7E1D-401D-846D-81C9FD553FC3}" name="Incluido" dataDxfId="5299" totalsRowDxfId="5298" dataCellStyle="20% - Énfasis3"/>
  </tableColumns>
  <tableStyleInfo name="TableStyleLight9" showFirstColumn="0" showLastColumn="0" showRowStripes="1" showColumnStripes="0"/>
</table>
</file>

<file path=xl/tables/table1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7" xr:uid="{662BBE5F-8FEB-45E4-8AAF-0EEFF48B7113}" name="TablaSTdA1.15254616263647273758081828543128" displayName="TablaSTdA1.15254616263647273758081828543128" ref="D363:I365" headerRowDxfId="5297" dataDxfId="5295" headerRowBorderDxfId="5296" tableBorderDxfId="5294" totalsRowBorderDxfId="5293" dataCellStyle="20% - Énfasis3">
  <autoFilter ref="D363:I365" xr:uid="{BA12B7DE-B207-478D-83AC-1DD99CD2915D}"/>
  <tableColumns count="6">
    <tableColumn id="1" xr3:uid="{5E34084C-1287-48C4-8948-19FC26248E56}" name="Tipo de Indicador" totalsRowLabel="Resultado" dataDxfId="5292" totalsRowDxfId="5291"/>
    <tableColumn id="2" xr3:uid="{F631D9EF-E3C3-4EFE-B2B2-31B95A5498E7}" name="Código indicador" totalsRowLabel="RC014" dataDxfId="5290" totalsRowDxfId="5289"/>
    <tableColumn id="3" xr3:uid="{1C76A872-0EF4-40B6-BB85-417D98545A02}" name="Indicador" dataDxfId="5288" totalsRowDxfId="5287" dataCellStyle="20% - Énfasis3">
      <calculatedColumnFormula>IFERROR(VLOOKUP(E364,TablaIndicadores[[Código]:[Unidad de medida]],2,0),"")</calculatedColumnFormula>
    </tableColumn>
    <tableColumn id="4" xr3:uid="{807A2272-97C2-45D3-BCA1-A833CD2D02D8}" name="Unidad de medida" dataDxfId="5286" totalsRowDxfId="5285" dataCellStyle="20% - Énfasis3">
      <calculatedColumnFormula>IFERROR(VLOOKUP(E364,TablaIndicadores[[Código]:[Unidad de medida]],3,0),"")</calculatedColumnFormula>
    </tableColumn>
    <tableColumn id="5" xr3:uid="{6D29CBF0-2383-430E-8D43-6606B484965A}" name="Cantidad" totalsRowFunction="custom" dataDxfId="5284" totalsRowDxfId="5283">
      <totalsRowFormula array="1">IF(AND(IF(C356="Incluir",TablaSTdA1.15254616263647273758081828543128[Unidad de medida]&gt;=0,TablaSTdA1.15254616263647273758081828543128[Unidad de medida]=""))=FALSE,"No rellene el indicador sin seleccionar que quiere incluir el subtipo de acción","")</totalsRowFormula>
    </tableColumn>
    <tableColumn id="7" xr3:uid="{62B1F5D9-A061-40F3-B291-13341555A9EF}" name="Incluido" dataDxfId="5282" totalsRowDxfId="5281" dataCellStyle="20% - Énfasis3"/>
  </tableColumns>
  <tableStyleInfo name="TableStyleLight9" showFirstColumn="0" showLastColumn="0" showRowStripes="1" showColumnStripes="0"/>
</table>
</file>

<file path=xl/tables/table1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8" xr:uid="{DE1E876A-CC9A-4975-AE25-BD25FC3F4F42}" name="TablaSTdA1.152546162636472737580838644129" displayName="TablaSTdA1.152546162636472737580838644129" ref="D376:I378" headerRowDxfId="5280" dataDxfId="5278" headerRowBorderDxfId="5279" tableBorderDxfId="5277" totalsRowBorderDxfId="5276" dataCellStyle="20% - Énfasis3">
  <autoFilter ref="D376:I378" xr:uid="{55599391-BDCE-475E-9EEC-5A2EB4D1B171}"/>
  <tableColumns count="6">
    <tableColumn id="1" xr3:uid="{1032193A-CF95-4A82-8BC2-0217946811F4}" name="Tipo de Indicador" totalsRowLabel="Resultado" dataDxfId="5275" totalsRowDxfId="5274"/>
    <tableColumn id="2" xr3:uid="{D9BA5B93-01A3-4DA5-8255-698A816635E3}" name="Código indicador" totalsRowLabel="RC014" dataDxfId="5273" totalsRowDxfId="5272"/>
    <tableColumn id="3" xr3:uid="{0A5CEF3E-8003-4E1F-A42A-6AA8D091C7B5}" name="Indicador" dataDxfId="5271" totalsRowDxfId="5270" dataCellStyle="20% - Énfasis3">
      <calculatedColumnFormula>IFERROR(VLOOKUP(E377,TablaIndicadores[[Código]:[Unidad de medida]],2,0),"")</calculatedColumnFormula>
    </tableColumn>
    <tableColumn id="4" xr3:uid="{1A0FEBF8-DE6D-4E38-829E-B7405E737CCB}" name="Unidad de medida" dataDxfId="5269" totalsRowDxfId="5268" dataCellStyle="20% - Énfasis3">
      <calculatedColumnFormula>IFERROR(VLOOKUP(E377,TablaIndicadores[[Código]:[Unidad de medida]],3,0),"")</calculatedColumnFormula>
    </tableColumn>
    <tableColumn id="5" xr3:uid="{2F246BC7-E149-40F1-8F32-AE7B89E3D655}" name="Cantidad" totalsRowFunction="custom" dataDxfId="5267" totalsRowDxfId="5266">
      <totalsRowFormula array="1">IF(AND(IF(C369="Incluir",TablaSTdA1.152546162636472737580838644129[Unidad de medida]&gt;=0,TablaSTdA1.152546162636472737580838644129[Unidad de medida]=""))=FALSE,"No rellene el indicador sin seleccionar que quiere incluir el subtipo de acción","")</totalsRowFormula>
    </tableColumn>
    <tableColumn id="7" xr3:uid="{1031A4D7-3A44-431C-A352-FE75F134575D}" name="Incluido" dataDxfId="5265" totalsRowDxfId="5264" dataCellStyle="20% - Énfasis3"/>
  </tableColumns>
  <tableStyleInfo name="TableStyleLight9" showFirstColumn="0" showLastColumn="0" showRowStripes="1" showColumnStripes="0"/>
</table>
</file>

<file path=xl/tables/table1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9" xr:uid="{BB3EA52E-87D0-477B-987B-BEB49D425C7B}" name="TablaSTdA1.15254616263647273758081848745130" displayName="TablaSTdA1.15254616263647273758081848745130" ref="D385:I387" headerRowDxfId="5263" dataDxfId="5261" headerRowBorderDxfId="5262" tableBorderDxfId="5260" totalsRowBorderDxfId="5259" dataCellStyle="20% - Énfasis3">
  <autoFilter ref="D385:I387" xr:uid="{9E27734E-9381-485D-AD0C-417FA7E38DD4}"/>
  <tableColumns count="6">
    <tableColumn id="1" xr3:uid="{3B0B12E9-4502-4DDF-B66F-A69A800540EE}" name="Tipo de Indicador" totalsRowLabel="Resultado" dataDxfId="5258" totalsRowDxfId="5257"/>
    <tableColumn id="2" xr3:uid="{D382D682-7749-4771-9508-E2269F2AF1D0}" name="Código indicador" totalsRowLabel="RC014" dataDxfId="5256" totalsRowDxfId="5255"/>
    <tableColumn id="3" xr3:uid="{7924299A-6E37-433D-8FD6-F92AEC2AD7A4}" name="Indicador" dataDxfId="5254" totalsRowDxfId="5253" dataCellStyle="20% - Énfasis3">
      <calculatedColumnFormula>IFERROR(VLOOKUP(E386,TablaIndicadores[[Código]:[Unidad de medida]],2,0),"")</calculatedColumnFormula>
    </tableColumn>
    <tableColumn id="4" xr3:uid="{AEC66489-66D3-4855-B421-3542A10F1EB3}" name="Unidad de medida" dataDxfId="5252" totalsRowDxfId="5251" dataCellStyle="20% - Énfasis3">
      <calculatedColumnFormula>IFERROR(VLOOKUP(E386,TablaIndicadores[[Código]:[Unidad de medida]],3,0),"")</calculatedColumnFormula>
    </tableColumn>
    <tableColumn id="5" xr3:uid="{DFC16D4E-4BB7-424E-89F3-4066E4E46E06}" name="Cantidad" totalsRowFunction="custom" dataDxfId="5250" totalsRowDxfId="5249">
      <totalsRowFormula array="1">IF(AND(IF(C378="Incluir",TablaSTdA1.15254616263647273758081848745130[Unidad de medida]&gt;=0,TablaSTdA1.15254616263647273758081848745130[Unidad de medida]=""))=FALSE,"No rellene el indicador sin seleccionar que quiere incluir el subtipo de acción","")</totalsRowFormula>
    </tableColumn>
    <tableColumn id="7" xr3:uid="{BD508614-157F-4F72-ADC0-947F7B77C541}" name="Incluido" dataDxfId="5248" totalsRowDxfId="5247" dataCellStyle="20% - Énfasis3"/>
  </tableColumns>
  <tableStyleInfo name="TableStyleLight9" showFirstColumn="0" showLastColumn="0" showRowStripes="1" showColumnStripes="0"/>
</table>
</file>

<file path=xl/tables/table1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0" xr:uid="{A02BEBAF-7C56-4096-ADA8-4E5FE83231E2}" name="TablaSTdA1.1525461626364727375808182858846131" displayName="TablaSTdA1.1525461626364727375808182858846131" ref="D394:I396" headerRowDxfId="5246" dataDxfId="5244" headerRowBorderDxfId="5245" tableBorderDxfId="5243" totalsRowBorderDxfId="5242" dataCellStyle="20% - Énfasis3">
  <autoFilter ref="D394:I396" xr:uid="{EF914FFC-553E-4BD7-AD24-6B2EB27CD20A}"/>
  <tableColumns count="6">
    <tableColumn id="1" xr3:uid="{A8EBE004-C419-4C0E-96B6-E361A8A63BC1}" name="Tipo de Indicador" totalsRowLabel="Resultado" dataDxfId="5241" totalsRowDxfId="5240"/>
    <tableColumn id="2" xr3:uid="{1934FF50-5A94-4F75-9AA9-52A1D5C904A4}" name="Código indicador" totalsRowLabel="RC014" dataDxfId="5239" totalsRowDxfId="5238"/>
    <tableColumn id="3" xr3:uid="{07944A69-B744-4C51-8FF4-ACC1B43196E5}" name="Indicador" dataDxfId="5237" totalsRowDxfId="5236" dataCellStyle="20% - Énfasis3">
      <calculatedColumnFormula>IFERROR(VLOOKUP(E395,TablaIndicadores[[Código]:[Unidad de medida]],2,0),"")</calculatedColumnFormula>
    </tableColumn>
    <tableColumn id="4" xr3:uid="{991A75B2-2F7D-4B2D-A8FE-0E9689265C5A}" name="Unidad de medida" dataDxfId="5235" totalsRowDxfId="5234" dataCellStyle="20% - Énfasis3">
      <calculatedColumnFormula>IFERROR(VLOOKUP(E395,TablaIndicadores[[Código]:[Unidad de medida]],3,0),"")</calculatedColumnFormula>
    </tableColumn>
    <tableColumn id="5" xr3:uid="{24D9FDB5-139B-4E92-BA57-A218448554EC}" name="Cantidad" totalsRowFunction="custom" dataDxfId="5233" totalsRowDxfId="5232">
      <totalsRowFormula array="1">IF(AND(IF(C387="Incluir",TablaSTdA1.1525461626364727375808182858846131[Unidad de medida]&gt;=0,TablaSTdA1.1525461626364727375808182858846131[Unidad de medida]=""))=FALSE,"No rellene el indicador sin seleccionar que quiere incluir el subtipo de acción","")</totalsRowFormula>
    </tableColumn>
    <tableColumn id="7" xr3:uid="{88244B3D-9A8D-4576-87F7-2F8F50CD3138}" name="Incluido" dataDxfId="5231" totalsRowDxfId="5230" dataCellStyle="20% - Énfasis3"/>
  </tableColumns>
  <tableStyleInfo name="TableStyleLight9" showFirstColumn="0" showLastColumn="0" showRowStripes="1" showColumnStripes="0"/>
</table>
</file>

<file path=xl/tables/table1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1" xr:uid="{D58CDCC9-2C31-4C00-9601-EFE56A3CE4C9}" name="TablaSTdA1.152546162636472737580818285888947132" displayName="TablaSTdA1.152546162636472737580818285888947132" ref="D403:I405" headerRowDxfId="5229" dataDxfId="5227" headerRowBorderDxfId="5228" tableBorderDxfId="5226" totalsRowBorderDxfId="5225" dataCellStyle="20% - Énfasis3">
  <autoFilter ref="D403:I405" xr:uid="{BC062379-FBF9-418C-955F-CB85386705AC}"/>
  <tableColumns count="6">
    <tableColumn id="1" xr3:uid="{EA4A4331-EFD0-4A02-964E-71095B7DC94D}" name="Tipo de Indicador" totalsRowLabel="Resultado" dataDxfId="5224" totalsRowDxfId="5223"/>
    <tableColumn id="2" xr3:uid="{933DDF0F-F796-4DD4-9D86-E03C4F2B0BFA}" name="Código indicador" totalsRowLabel="RC014" dataDxfId="5222" totalsRowDxfId="5221"/>
    <tableColumn id="3" xr3:uid="{1EF06435-9C98-4C97-98CE-443335A01E1A}" name="Indicador" dataDxfId="5220" totalsRowDxfId="5219" dataCellStyle="20% - Énfasis3">
      <calculatedColumnFormula>IFERROR(VLOOKUP(E404,TablaIndicadores[[Código]:[Unidad de medida]],2,0),"")</calculatedColumnFormula>
    </tableColumn>
    <tableColumn id="4" xr3:uid="{EE64D427-4461-4CD6-8CEA-156E6F2F5F55}" name="Unidad de medida" dataDxfId="5218" totalsRowDxfId="5217" dataCellStyle="20% - Énfasis3">
      <calculatedColumnFormula>IFERROR(VLOOKUP(E404,TablaIndicadores[[Código]:[Unidad de medida]],3,0),"")</calculatedColumnFormula>
    </tableColumn>
    <tableColumn id="5" xr3:uid="{D7C5CB7D-9CD7-4CE6-BA75-018F1544B852}" name="Cantidad" totalsRowFunction="custom" dataDxfId="5216" totalsRowDxfId="5215">
      <totalsRowFormula array="1">IF(AND(IF(C396="Incluir",TablaSTdA1.152546162636472737580818285888947132[Unidad de medida]&gt;=0,TablaSTdA1.152546162636472737580818285888947132[Unidad de medida]=""))=FALSE,"No rellene el indicador sin seleccionar que quiere incluir el subtipo de acción","")</totalsRowFormula>
    </tableColumn>
    <tableColumn id="7" xr3:uid="{79B65336-2029-4B08-B48E-9878055193E6}" name="Incluido" dataDxfId="5214" totalsRowDxfId="5213" dataCellStyle="20% - Énfasis3"/>
  </tableColumns>
  <tableStyleInfo name="TableStyleLight9" showFirstColumn="0" showLastColumn="0" showRowStripes="1" showColumnStripes="0"/>
</table>
</file>

<file path=xl/tables/table1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9" xr:uid="{01E3E5AC-031C-4DC9-BA0F-E3959480943B}" name="TablaSTdA1.1489460" displayName="TablaSTdA1.1489460" ref="D17:I19" headerRowDxfId="5212" headerRowBorderDxfId="5211" tableBorderDxfId="5210" totalsRowBorderDxfId="5209">
  <autoFilter ref="D17:I19" xr:uid="{B80A10F8-3515-48D8-845B-9A7A9BA736D1}"/>
  <tableColumns count="6">
    <tableColumn id="1" xr3:uid="{8011F811-B2B1-4F58-9C72-35819ECF8631}" name="Tipo de Indicador" totalsRowLabel="Resultado" dataDxfId="5208" totalsRowDxfId="5207"/>
    <tableColumn id="2" xr3:uid="{CFDA0670-0A35-422D-BC0C-5CE6C08B6A25}" name="Código indicador" totalsRowLabel="RC014" dataDxfId="5206" totalsRowDxfId="5205"/>
    <tableColumn id="3" xr3:uid="{906FC5B1-F4BE-4183-ADB8-3C322FBD89F2}" name="Indicador" dataDxfId="5204" dataCellStyle="20% - Énfasis3">
      <calculatedColumnFormula>IFERROR(VLOOKUP(E18,TablaIndicadores[[Código]:[Unidad de medida]],2,0),"")</calculatedColumnFormula>
    </tableColumn>
    <tableColumn id="4" xr3:uid="{68E6CD7C-6163-488E-AFDD-F773B856578E}" name="Unidad de medida" dataDxfId="5203" totalsRowDxfId="5202" dataCellStyle="20% - Énfasis3">
      <calculatedColumnFormula>IFERROR(VLOOKUP(E18,TablaIndicadores[[Código]:[Unidad de medida]],3,0),"")</calculatedColumnFormula>
    </tableColumn>
    <tableColumn id="5" xr3:uid="{38B1A9C3-8545-43CF-9DCC-0C6DD03DD1D5}" name="Cantidad" totalsRowFunction="custom" dataDxfId="5201" totalsRowDxfId="5200">
      <totalsRowFormula array="1">IF(AND(IF(C10="Incluir",TablaSTdA1.1489460[Unidad de medida]&gt;=0,TablaSTdA1.1489460[Unidad de medida]=""))=FALSE,"No rellene el indicador sin seleccionar que quiere incluir el subtipo de acción","")</totalsRowFormula>
    </tableColumn>
    <tableColumn id="7" xr3:uid="{02B6126D-E63D-45E6-8088-FE679551598C}" name="Incluido" dataDxfId="5199" dataCellStyle="20% - Énfasis3"/>
  </tableColumns>
  <tableStyleInfo name="TableStyleLight9" showFirstColumn="0" showLastColumn="0" showRowStripes="1" showColumnStripes="0"/>
</table>
</file>

<file path=xl/tables/table1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0" xr:uid="{20CC8D63-36FF-4AB1-A731-60407DC826E5}" name="TablaSTdA1.148593461" displayName="TablaSTdA1.148593461" ref="D26:I28" dataDxfId="5197" headerRowBorderDxfId="5198" tableBorderDxfId="5196" totalsRowBorderDxfId="5195" dataCellStyle="20% - Énfasis3" totalsRowCellStyle="20% - Énfasis3">
  <autoFilter ref="D26:I28" xr:uid="{9AC2EDAC-35BA-4E89-BB69-8CCC777A48A1}"/>
  <tableColumns count="6">
    <tableColumn id="1" xr3:uid="{48610176-05AC-4044-8809-11C80363368C}" name="Tipo de Indicador" totalsRowLabel="Resultado" dataDxfId="5194" totalsRowDxfId="5193" dataCellStyle="20% - Énfasis3"/>
    <tableColumn id="2" xr3:uid="{3F8AFB26-A01A-431F-862D-0B2B620F9AC2}" name="Código indicador" totalsRowLabel="RC014" dataDxfId="5192" totalsRowDxfId="5191" dataCellStyle="20% - Énfasis3"/>
    <tableColumn id="3" xr3:uid="{7CAA47F1-25E1-4444-8D8E-4C5EC336944F}" name="Indicador" dataDxfId="5190" dataCellStyle="20% - Énfasis3">
      <calculatedColumnFormula>IFERROR(VLOOKUP(E27,TablaIndicadores[[Código]:[Unidad de medida]],2,0),"")</calculatedColumnFormula>
    </tableColumn>
    <tableColumn id="4" xr3:uid="{648C55EA-F355-4A95-B76B-61B76861A2BA}" name="Unidad de medida" dataDxfId="5189" dataCellStyle="20% - Énfasis3">
      <calculatedColumnFormula>IFERROR(VLOOKUP(E27,TablaIndicadores[[Código]:[Unidad de medida]],3,0),"")</calculatedColumnFormula>
    </tableColumn>
    <tableColumn id="5" xr3:uid="{E7D9919E-5037-4285-BC90-05DAB4A4CE55}" name="Cantidad" totalsRowFunction="custom" dataDxfId="5188" totalsRowDxfId="5187" dataCellStyle="20% - Énfasis3">
      <totalsRowFormula array="1">IF(AND(IF(C19="Incluir",TablaSTdA1.148593461[Unidad de medida]&gt;=0,TablaSTdA1.148593461[Unidad de medida]=""))=FALSE,"No rellene el indicador sin seleccionar que quiere incluir el subtipo de acción","")</totalsRowFormula>
    </tableColumn>
    <tableColumn id="7" xr3:uid="{E72098C1-3079-4E16-AC87-6A2D39EC41FB}" name="Incluido" dataDxfId="5186" dataCellStyle="20% - Énfasis3"/>
  </tableColumns>
  <tableStyleInfo name="TableStyleLight9" showFirstColumn="0" showLastColumn="0" showRowStripes="1" showColumnStripes="0"/>
</table>
</file>

<file path=xl/tables/table1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1" xr:uid="{52FD5E94-4FBB-4B15-BBDF-ECD8F1024828}" name="TablaSTdA1.14850694462" displayName="TablaSTdA1.14850694462" ref="D37:I39" headerRowDxfId="5185" dataDxfId="5183" headerRowBorderDxfId="5184" tableBorderDxfId="5182" totalsRowBorderDxfId="5181" headerRowCellStyle="20% - Énfasis3" dataCellStyle="20% - Énfasis3">
  <autoFilter ref="D37:I39" xr:uid="{D620C009-EFCF-4E5F-86D1-AB65F9F6F23A}"/>
  <tableColumns count="6">
    <tableColumn id="1" xr3:uid="{8B449ECD-ED19-4A4F-8FCE-E22E7486480A}" name="Tipo de Indicador" totalsRowLabel="Resultado" dataDxfId="5180" totalsRowDxfId="5179"/>
    <tableColumn id="2" xr3:uid="{A233DA6A-07DB-456D-8AA5-FCE29D1E6CD3}" name="Código indicador" totalsRowLabel="RC014" dataDxfId="5178" totalsRowDxfId="5177"/>
    <tableColumn id="3" xr3:uid="{D3538D2C-B18F-43E1-9B13-F9737B87EE2B}" name="Indicador" dataDxfId="5176" dataCellStyle="20% - Énfasis3">
      <calculatedColumnFormula>IFERROR(VLOOKUP(E38,TablaIndicadores[[Código]:[Unidad de medida]],2,0),"")</calculatedColumnFormula>
    </tableColumn>
    <tableColumn id="4" xr3:uid="{F18B508E-8C2E-47CC-A1AF-E5A64064D110}" name="Unidad de medida" dataDxfId="5175" dataCellStyle="20% - Énfasis3">
      <calculatedColumnFormula>IFERROR(VLOOKUP(E38,TablaIndicadores[[Código]:[Unidad de medida]],3,0),"")</calculatedColumnFormula>
    </tableColumn>
    <tableColumn id="5" xr3:uid="{AB4E4BB2-C656-45D3-9DD4-F7E97C53EB93}" name="Cantidad" totalsRowFunction="custom" dataDxfId="5174">
      <totalsRowFormula array="1">IF(AND(IF(C28="Incluir",TablaSTdA1.14850694462[Unidad de medida]&gt;=0,TablaSTdA1.14850694462[Unidad de medida]=""))=FALSE,"No rellene el indicador sin seleccionar que quiere incluir el subtipo de acción","")</totalsRowFormula>
    </tableColumn>
    <tableColumn id="7" xr3:uid="{E3C352FC-6A69-4FF0-8D18-34B8AAD09C94}" name="Incluido" dataDxfId="5173" dataCellStyle="20% - Énfasis3"/>
  </tableColumns>
  <tableStyleInfo name="TableStyleLight9" showFirstColumn="0" showLastColumn="0" showRowStripes="1" showColumnStripes="0"/>
</table>
</file>

<file path=xl/tables/table1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2" xr:uid="{2138D1E1-59DC-406B-B708-6C9DAC7114A6}" name="TablaSTdA1.1485051895463" displayName="TablaSTdA1.1485051895463" ref="D46:I48" headerRowDxfId="5172" dataDxfId="5170" headerRowBorderDxfId="5171" tableBorderDxfId="5169" totalsRowBorderDxfId="5168" headerRowCellStyle="20% - Énfasis3" dataCellStyle="20% - Énfasis3">
  <autoFilter ref="D46:I48" xr:uid="{CD7D4C66-593F-4407-BBA4-6C6B24365FE3}"/>
  <tableColumns count="6">
    <tableColumn id="1" xr3:uid="{5E7BF783-D92A-447D-9197-1A6F709DA9DE}" name="Tipo de Indicador" totalsRowLabel="Resultado" dataDxfId="5167" totalsRowDxfId="5166"/>
    <tableColumn id="2" xr3:uid="{E4ED3989-44CC-4D84-B61C-428BAFDECB9E}" name="Código indicador" totalsRowLabel="RC014" dataDxfId="5165" totalsRowDxfId="5164"/>
    <tableColumn id="3" xr3:uid="{F1789F83-1EA0-4D26-929E-D81624CEC720}" name="Indicador" dataDxfId="5163" totalsRowDxfId="5162" dataCellStyle="20% - Énfasis3">
      <calculatedColumnFormula>IFERROR(VLOOKUP(E47,TablaIndicadores[[Código]:[Unidad de medida]],2,0),"")</calculatedColumnFormula>
    </tableColumn>
    <tableColumn id="4" xr3:uid="{9C0FA5C1-13D3-47E3-BA74-F1606ABAACFF}" name="Unidad de medida" dataDxfId="5161" totalsRowDxfId="5160" dataCellStyle="20% - Énfasis3">
      <calculatedColumnFormula>IFERROR(VLOOKUP(E47,TablaIndicadores[[Código]:[Unidad de medida]],3,0),"")</calculatedColumnFormula>
    </tableColumn>
    <tableColumn id="5" xr3:uid="{FDB6C3A5-E598-4EA6-9169-7496B235297E}" name="Cantidad" totalsRowFunction="custom" dataDxfId="5159" totalsRowDxfId="5158">
      <totalsRowFormula array="1">IF(AND(IF(C37="Incluir",TablaSTdA1.1485051895463[Unidad de medida]&gt;=0,TablaSTdA1.1485051895463[Unidad de medida]=""))=FALSE,"No rellene el indicador sin seleccionar que quiere incluir el subtipo de acción","")</totalsRowFormula>
    </tableColumn>
    <tableColumn id="7" xr3:uid="{7A8AF6B7-2202-4500-92D3-7A6A0EDE4FB7}" name="Incluido" dataDxfId="5157" totalsRowDxfId="5156" dataCellStyle="20% - Énfasis3"/>
  </tableColumns>
  <tableStyleInfo name="TableStyleLight9" showFirstColumn="0" showLastColumn="0" showRowStripes="1" showColumnStripes="0"/>
</table>
</file>

<file path=xl/tables/table1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3" xr:uid="{71FFEA38-35E3-4412-8B18-7EAC3E0CBAE7}" name="TablaSTdA1.1521096464" displayName="TablaSTdA1.1521096464" ref="D59:I61" headerRowDxfId="5155" headerRowBorderDxfId="5154" tableBorderDxfId="5153" totalsRowBorderDxfId="5152">
  <autoFilter ref="D59:I61" xr:uid="{EE5B3FD1-721B-49E7-AA08-E2E7737E61E9}"/>
  <tableColumns count="6">
    <tableColumn id="1" xr3:uid="{EF149ED4-92CC-4E14-80CE-43A067BB0673}" name="Tipo de Indicador" totalsRowLabel="Resultado" dataDxfId="5151" totalsRowDxfId="5150"/>
    <tableColumn id="2" xr3:uid="{B9261A7E-A547-4A9B-A9F3-EE0DFBCB9847}" name="Código indicador" totalsRowLabel="RC014" dataDxfId="5149" totalsRowDxfId="5148"/>
    <tableColumn id="3" xr3:uid="{68E3E6CD-AF5C-480A-8831-2261C97264F8}" name="Indicador" dataDxfId="5147" totalsRowDxfId="5146" dataCellStyle="20% - Énfasis3">
      <calculatedColumnFormula>IFERROR(VLOOKUP(E60,TablaIndicadores[[Código]:[Unidad de medida]],2,0),"")</calculatedColumnFormula>
    </tableColumn>
    <tableColumn id="4" xr3:uid="{79EA2283-CC2D-43D1-B978-29F7D5646E9B}" name="Unidad de medida" dataDxfId="5145" totalsRowDxfId="5144" dataCellStyle="20% - Énfasis3">
      <calculatedColumnFormula>IFERROR(VLOOKUP(E60,TablaIndicadores[[Código]:[Unidad de medida]],3,0),"")</calculatedColumnFormula>
    </tableColumn>
    <tableColumn id="5" xr3:uid="{3F7A2A96-A18E-4AFA-B52B-90ED0915ADFA}" name="Cantidad" totalsRowFunction="custom" dataDxfId="5143" totalsRowDxfId="5142">
      <totalsRowFormula array="1">IF(AND(IF(C52="Incluir",TablaSTdA1.1521096464[Unidad de medida]&gt;=0,TablaSTdA1.1521096464[Unidad de medida]=""))=FALSE,"No rellene el indicador sin seleccionar que quiere incluir el subtipo de acción","")</totalsRowFormula>
    </tableColumn>
    <tableColumn id="7" xr3:uid="{71C14295-B5BD-4C10-98B4-3414F369A188}" name="Incluido" dataDxfId="5141" totalsRowDxfId="5140" dataCellStyle="20% - Énfasis3"/>
  </tableColumns>
  <tableStyleInfo name="TableStyleLight9" showFirstColumn="0" showLastColumn="0" showRowStripes="1" showColumnStripes="0"/>
</table>
</file>

<file path=xl/tables/table1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4" xr:uid="{BD58A31D-DEED-46A4-926A-CC73AD45A13A}" name="TablaSTdA1.148531197465" displayName="TablaSTdA1.148531197465" ref="D68:I70" headerRowDxfId="5139" headerRowBorderDxfId="5138" tableBorderDxfId="5137" totalsRowBorderDxfId="5136">
  <autoFilter ref="D68:I70" xr:uid="{42E9B6F1-DF53-4168-8B21-F601DDFBCA60}"/>
  <tableColumns count="6">
    <tableColumn id="1" xr3:uid="{B401E8FC-B9A7-4B14-924A-0E83A32F1705}" name="Tipo de Indicador" totalsRowLabel="Resultado" dataDxfId="5135" totalsRowDxfId="5134"/>
    <tableColumn id="2" xr3:uid="{17E0E40C-8DC4-4BBB-81DF-6CE1D93237CC}" name="Código indicador" totalsRowLabel="RC014" dataDxfId="5133" totalsRowDxfId="5132"/>
    <tableColumn id="3" xr3:uid="{78FC2C58-290C-407A-8E89-48840F3F7031}" name="Indicador" dataDxfId="5131" totalsRowDxfId="5130" dataCellStyle="20% - Énfasis3">
      <calculatedColumnFormula>IFERROR(VLOOKUP(E69,TablaIndicadores[[Código]:[Unidad de medida]],2,0),"")</calculatedColumnFormula>
    </tableColumn>
    <tableColumn id="4" xr3:uid="{A0EAB38B-0FD2-4777-93A0-40CE2D286509}" name="Unidad de medida" dataDxfId="5129" totalsRowDxfId="5128" dataCellStyle="20% - Énfasis3">
      <calculatedColumnFormula>IFERROR(VLOOKUP(E69,TablaIndicadores[[Código]:[Unidad de medida]],3,0),"")</calculatedColumnFormula>
    </tableColumn>
    <tableColumn id="5" xr3:uid="{C7BC9BBC-6DBB-4BD3-AD9D-C4DAA74E35AC}" name="Cantidad" totalsRowFunction="custom" dataDxfId="5127" totalsRowDxfId="5126">
      <totalsRowFormula array="1">IF(AND(IF(C61="Incluir",TablaSTdA1.148531197465[Unidad de medida]&gt;=0,TablaSTdA1.148531197465[Unidad de medida]=""))=FALSE,"No rellene el indicador sin seleccionar que quiere incluir el subtipo de acción","")</totalsRowFormula>
    </tableColumn>
    <tableColumn id="7" xr3:uid="{751CCE4D-0C36-4406-BB85-B9D9DA89E898}" name="Incluido" dataDxfId="5125" totalsRowDxfId="5124" dataCellStyle="20% - Énfasis3"/>
  </tableColumns>
  <tableStyleInfo name="TableStyleLight9" showFirstColumn="0" showLastColumn="0" showRowStripes="1" showColumnStripes="0"/>
</table>
</file>

<file path=xl/tables/table1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5" xr:uid="{4B4ACE4E-F9C4-4F79-A0F6-2C808E05177F}" name="TablaSTdA1.152541298466" displayName="TablaSTdA1.152541298466" ref="D79:I81" headerRowDxfId="5123" headerRowBorderDxfId="5122" tableBorderDxfId="5121" totalsRowBorderDxfId="5120">
  <autoFilter ref="D79:I81" xr:uid="{841A434A-E4A4-4475-B699-6C7E979BCFAB}"/>
  <tableColumns count="6">
    <tableColumn id="1" xr3:uid="{90B563BA-1B8F-4BBE-8AB8-74960E007774}" name="Tipo de Indicador" totalsRowLabel="Resultado" dataDxfId="5119" totalsRowDxfId="5118" dataCellStyle="20% - Énfasis3"/>
    <tableColumn id="2" xr3:uid="{2E7CEC91-5DD9-45B5-B11E-6296B3618FDC}" name="Código indicador" totalsRowLabel="RC014" dataDxfId="5117" totalsRowDxfId="5116"/>
    <tableColumn id="3" xr3:uid="{5DB9A03E-C1C0-4FD3-818C-93BCB7B26A23}" name="Indicador" dataDxfId="5115" totalsRowDxfId="5114" dataCellStyle="20% - Énfasis3">
      <calculatedColumnFormula>IFERROR(VLOOKUP(E80,TablaIndicadores[[Código]:[Unidad de medida]],2,0),"")</calculatedColumnFormula>
    </tableColumn>
    <tableColumn id="4" xr3:uid="{792FBAF3-C6A5-41AC-8856-18A6A714E11D}" name="Unidad de medida" dataDxfId="5113" totalsRowDxfId="5112" dataCellStyle="20% - Énfasis3">
      <calculatedColumnFormula>IFERROR(VLOOKUP(E80,TablaIndicadores[[Código]:[Unidad de medida]],3,0),"")</calculatedColumnFormula>
    </tableColumn>
    <tableColumn id="5" xr3:uid="{0BD00B31-C3D0-4D56-9736-C8EA7741FD80}" name="Cantidad" totalsRowFunction="custom" dataDxfId="5111" totalsRowDxfId="5110">
      <totalsRowFormula array="1">IF(AND(IF(C72="Incluir",TablaSTdA1.152541298466[Unidad de medida]&gt;=0,TablaSTdA1.152541298466[Unidad de medida]=""))=FALSE,"No rellene el indicador sin seleccionar que quiere incluir el subtipo de acción","")</totalsRowFormula>
    </tableColumn>
    <tableColumn id="7" xr3:uid="{AFC2BDD3-E1C7-4CEE-9C55-74602A0DB34A}" name="Incluido" dataDxfId="5109" totalsRowDxfId="5108" dataCellStyle="20% - Énfasis3"/>
  </tableColumns>
  <tableStyleInfo name="TableStyleLight9" showFirstColumn="0" showLastColumn="0" showRowStripes="1" showColumnStripes="0"/>
</table>
</file>

<file path=xl/tables/table1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6" xr:uid="{E4477E97-FF76-4819-AF7F-9A16020D34C7}" name="TablaSTdA1.14853551399467" displayName="TablaSTdA1.14853551399467" ref="D88:I90" headerRowDxfId="5107" dataDxfId="5105" headerRowBorderDxfId="5106" tableBorderDxfId="5104" totalsRowBorderDxfId="5103" dataCellStyle="20% - Énfasis3">
  <autoFilter ref="D88:I90" xr:uid="{87A593CD-D0F2-482E-856A-FEEA60DFE682}"/>
  <tableColumns count="6">
    <tableColumn id="1" xr3:uid="{F45296B9-2CF9-428A-A480-C33A105C5D49}" name="Tipo de Indicador" totalsRowLabel="Resultado" dataDxfId="5102" totalsRowDxfId="5101"/>
    <tableColumn id="2" xr3:uid="{937D4C89-802A-4CC1-A73B-FA27B3C2E679}" name="Código indicador" totalsRowLabel="RC014" dataDxfId="5100" totalsRowDxfId="5099"/>
    <tableColumn id="3" xr3:uid="{CDBCFD00-5622-4B5B-B553-E22F000204F6}" name="Indicador" dataDxfId="5098" totalsRowDxfId="5097" dataCellStyle="20% - Énfasis3">
      <calculatedColumnFormula>IFERROR(VLOOKUP(E89,TablaIndicadores[[Código]:[Unidad de medida]],2,0),"")</calculatedColumnFormula>
    </tableColumn>
    <tableColumn id="4" xr3:uid="{DA78BC25-DC34-43DB-963E-EB1E1E6274F5}" name="Unidad de medida" dataDxfId="5096" totalsRowDxfId="5095" dataCellStyle="20% - Énfasis3">
      <calculatedColumnFormula>IFERROR(VLOOKUP(E89,TablaIndicadores[[Código]:[Unidad de medida]],3,0),"")</calculatedColumnFormula>
    </tableColumn>
    <tableColumn id="5" xr3:uid="{833A9328-F1C7-4799-883E-F6F5AAD4D5EE}" name="Cantidad" totalsRowFunction="custom" dataDxfId="5094" totalsRowDxfId="5093">
      <totalsRowFormula array="1">IF(AND(IF(C81="Incluir",TablaSTdA1.14853551399467[Unidad de medida]&gt;=0,TablaSTdA1.14853551399467[Unidad de medida]=""))=FALSE,"No rellene el indicador sin seleccionar que quiere incluir el subtipo de acción","")</totalsRowFormula>
    </tableColumn>
    <tableColumn id="7" xr3:uid="{7A814F5E-5242-4924-A283-82CAABC19529}" name="Incluido" dataDxfId="5092" totalsRowDxfId="5091" dataCellStyle="20% - Énfasis3"/>
  </tableColumns>
  <tableStyleInfo name="TableStyleLight9" showFirstColumn="0" showLastColumn="0" showRowStripes="1" showColumnStripes="0"/>
</table>
</file>

<file path=xl/tables/table1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7" xr:uid="{566BB7D0-CE10-4A34-AC69-0CD9491F3C04}" name="TablaSTdA1.14853555614100468" displayName="TablaSTdA1.14853555614100468" ref="D97:I99" headerRowDxfId="5090" dataDxfId="5088" headerRowBorderDxfId="5089" tableBorderDxfId="5087" totalsRowBorderDxfId="5086" dataCellStyle="20% - Énfasis3">
  <autoFilter ref="D97:I99" xr:uid="{DEA36D4B-04A8-43A7-9106-6A8935E26BEB}"/>
  <tableColumns count="6">
    <tableColumn id="1" xr3:uid="{B349B377-9D71-49CF-9341-81D183055009}" name="Tipo de Indicador" totalsRowLabel="Resultado" dataDxfId="5085" totalsRowDxfId="5084"/>
    <tableColumn id="2" xr3:uid="{15848FC7-967B-4C70-B820-21BFA1CB35AC}" name="Código indicador" totalsRowLabel="RC014" dataDxfId="5083" totalsRowDxfId="5082"/>
    <tableColumn id="3" xr3:uid="{35D042F9-6A3D-440D-AA25-5050C262C6F8}" name="Indicador" dataDxfId="5081" totalsRowDxfId="5080" dataCellStyle="20% - Énfasis3">
      <calculatedColumnFormula>IFERROR(VLOOKUP(E98,TablaIndicadores[[Código]:[Unidad de medida]],2,0),"")</calculatedColumnFormula>
    </tableColumn>
    <tableColumn id="4" xr3:uid="{37EA5834-AC9F-4829-A872-FC8D65E56F0F}" name="Unidad de medida" dataDxfId="5079" totalsRowDxfId="5078" dataCellStyle="20% - Énfasis3">
      <calculatedColumnFormula>IFERROR(VLOOKUP(E98,TablaIndicadores[[Código]:[Unidad de medida]],3,0),"")</calculatedColumnFormula>
    </tableColumn>
    <tableColumn id="5" xr3:uid="{8A4357EC-7732-4375-8D59-44D45B34356C}" name="Cantidad" totalsRowFunction="custom" dataDxfId="5077" totalsRowDxfId="5076">
      <totalsRowFormula array="1">IF(AND(IF(C90="Incluir",TablaSTdA1.14853555614100468[Unidad de medida]&gt;=0,TablaSTdA1.14853555614100468[Unidad de medida]=""))=FALSE,"No rellene el indicador sin seleccionar que quiere incluir el subtipo de acción","")</totalsRowFormula>
    </tableColumn>
    <tableColumn id="7" xr3:uid="{B84BF3C9-BA75-454B-93A1-777CA4063935}" name="Incluido" dataDxfId="5075" totalsRowDxfId="5074" dataCellStyle="20% - Énfasis3"/>
  </tableColumns>
  <tableStyleInfo name="TableStyleLight9" showFirstColumn="0" showLastColumn="0" showRowStripes="1" showColumnStripes="0"/>
</table>
</file>

<file path=xl/tables/table1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8" xr:uid="{35EFC051-F901-4FE7-BFD7-6E17D660F65E}" name="TablaSTdA1.1485355565715101469" displayName="TablaSTdA1.1485355565715101469" ref="D106:I108" headerRowDxfId="5073" dataDxfId="5071" headerRowBorderDxfId="5072" tableBorderDxfId="5070" totalsRowBorderDxfId="5069" dataCellStyle="20% - Énfasis3">
  <autoFilter ref="D106:I108" xr:uid="{6581E392-A142-4728-9795-A807192909F7}"/>
  <tableColumns count="6">
    <tableColumn id="1" xr3:uid="{D3DE2372-AB87-495A-B1C9-32BF3EFA6205}" name="Tipo de Indicador" totalsRowLabel="Resultado" dataDxfId="5068" totalsRowDxfId="5067"/>
    <tableColumn id="2" xr3:uid="{01FD3AF7-9196-494E-8712-0D8EEAF0E7AB}" name="Código indicador" totalsRowLabel="RC014" dataDxfId="5066" totalsRowDxfId="5065"/>
    <tableColumn id="3" xr3:uid="{4A152687-7CBD-4B74-BEF3-516AC40E98C3}" name="Indicador" dataDxfId="5064" totalsRowDxfId="5063" dataCellStyle="20% - Énfasis3">
      <calculatedColumnFormula>IFERROR(VLOOKUP(E107,TablaIndicadores[[Código]:[Unidad de medida]],2,0),"")</calculatedColumnFormula>
    </tableColumn>
    <tableColumn id="4" xr3:uid="{FD10095E-EB58-4170-A150-3D412002E08B}" name="Unidad de medida" dataDxfId="5062" totalsRowDxfId="5061" dataCellStyle="20% - Énfasis3">
      <calculatedColumnFormula>IFERROR(VLOOKUP(E107,TablaIndicadores[[Código]:[Unidad de medida]],3,0),"")</calculatedColumnFormula>
    </tableColumn>
    <tableColumn id="5" xr3:uid="{3EAD72C8-08D2-459D-85DE-E7DA4061C0ED}" name="Cantidad" totalsRowFunction="custom" dataDxfId="5060" totalsRowDxfId="5059">
      <totalsRowFormula array="1">IF(AND(IF(C99="Incluir",TablaSTdA1.1485355565715101469[Unidad de medida]&gt;=0,TablaSTdA1.1485355565715101469[Unidad de medida]=""))=FALSE,"No rellene el indicador sin seleccionar que quiere incluir el subtipo de acción","")</totalsRowFormula>
    </tableColumn>
    <tableColumn id="7" xr3:uid="{B31C5D7A-284B-4C05-B8CC-1C15F5B0ED02}" name="Incluido" dataDxfId="5058" totalsRowDxfId="5057" dataCellStyle="20% - Énfasis3"/>
  </tableColumns>
  <tableStyleInfo name="TableStyleLight9" showFirstColumn="0" showLastColumn="0" showRowStripes="1" showColumnStripes="0"/>
</table>
</file>

<file path=xl/tables/table1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9" xr:uid="{FE50C680-9C1C-4E42-A5BD-46CA4780E241}" name="TablaSTdA1.148535556575816102470" displayName="TablaSTdA1.148535556575816102470" ref="D115:I117" headerRowDxfId="5056" dataDxfId="5054" headerRowBorderDxfId="5055" tableBorderDxfId="5053" totalsRowBorderDxfId="5052" dataCellStyle="20% - Énfasis3">
  <autoFilter ref="D115:I117" xr:uid="{93ECB9AF-BC8A-4D88-A632-C52C718F2C71}"/>
  <tableColumns count="6">
    <tableColumn id="1" xr3:uid="{7BE62A1A-41BF-41FD-A769-0B9A16759B2D}" name="Tipo de Indicador" totalsRowLabel="Resultado" dataDxfId="5051" totalsRowDxfId="5050"/>
    <tableColumn id="2" xr3:uid="{EADA1EE6-987F-4128-928C-AE8B3091B245}" name="Código indicador" totalsRowLabel="RC014" dataDxfId="5049" totalsRowDxfId="5048"/>
    <tableColumn id="3" xr3:uid="{72F0FFF2-2B08-41A4-BD71-02FE7AEC7527}" name="Indicador" dataDxfId="5047" totalsRowDxfId="5046" dataCellStyle="20% - Énfasis3">
      <calculatedColumnFormula>IFERROR(VLOOKUP(E116,TablaIndicadores[[Código]:[Unidad de medida]],2,0),"")</calculatedColumnFormula>
    </tableColumn>
    <tableColumn id="4" xr3:uid="{D8B77626-4FCA-4130-B203-D0607DDD5F9B}" name="Unidad de medida" dataDxfId="5045" totalsRowDxfId="5044" dataCellStyle="20% - Énfasis3">
      <calculatedColumnFormula>IFERROR(VLOOKUP(E116,TablaIndicadores[[Código]:[Unidad de medida]],3,0),"")</calculatedColumnFormula>
    </tableColumn>
    <tableColumn id="5" xr3:uid="{697E3D65-D705-4CA9-BA84-AD59A12C39A7}" name="Cantidad" totalsRowFunction="custom" dataDxfId="5043" totalsRowDxfId="5042">
      <totalsRowFormula array="1">IF(AND(IF(C108="Incluir",TablaSTdA1.148535556575816102470[Unidad de medida]&gt;=0,TablaSTdA1.148535556575816102470[Unidad de medida]=""))=FALSE,"No rellene el indicador sin seleccionar que quiere incluir el subtipo de acción","")</totalsRowFormula>
    </tableColumn>
    <tableColumn id="7" xr3:uid="{78346F2A-9F7E-498E-B774-37380016D445}" name="Incluido" dataDxfId="5041" totalsRowDxfId="5040" dataCellStyle="20% - Énfasis3"/>
  </tableColumns>
  <tableStyleInfo name="TableStyleLight9" showFirstColumn="0" showLastColumn="0" showRowStripes="1" showColumnStripes="0"/>
</table>
</file>

<file path=xl/tables/table1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0" xr:uid="{02AC7E1C-7BE5-4C98-A36C-34340B3CB124}" name="TablaSTdA1.14853555657585917103471" displayName="TablaSTdA1.14853555657585917103471" ref="D124:I126" headerRowDxfId="5039" dataDxfId="5037" headerRowBorderDxfId="5038" tableBorderDxfId="5036" totalsRowBorderDxfId="5035" dataCellStyle="20% - Énfasis3">
  <autoFilter ref="D124:I126" xr:uid="{554BE6C9-C1EE-49BC-B5D3-B7CF164F53F0}"/>
  <tableColumns count="6">
    <tableColumn id="1" xr3:uid="{758F2377-9E67-4A46-AF5C-295B72D572B6}" name="Tipo de Indicador" totalsRowLabel="Resultado" dataDxfId="5034" totalsRowDxfId="5033"/>
    <tableColumn id="2" xr3:uid="{1CA8FE9B-E3A9-4D25-A204-0754838D6040}" name="Código indicador" totalsRowLabel="RC014" dataDxfId="5032" totalsRowDxfId="5031"/>
    <tableColumn id="3" xr3:uid="{B9B6FC4E-48AE-417F-A49E-0CEAE0123002}" name="Indicador" dataDxfId="5030" totalsRowDxfId="5029" dataCellStyle="20% - Énfasis3">
      <calculatedColumnFormula>IFERROR(VLOOKUP(E125,TablaIndicadores[[Código]:[Unidad de medida]],2,0),"")</calculatedColumnFormula>
    </tableColumn>
    <tableColumn id="4" xr3:uid="{F31C9F89-8292-4A33-9BDC-FD714256B3E9}" name="Unidad de medida" dataDxfId="5028" totalsRowDxfId="5027" dataCellStyle="20% - Énfasis3">
      <calculatedColumnFormula>IFERROR(VLOOKUP(E125,TablaIndicadores[[Código]:[Unidad de medida]],3,0),"")</calculatedColumnFormula>
    </tableColumn>
    <tableColumn id="5" xr3:uid="{4FE75D24-A655-4008-844E-85B67D62FA10}" name="Cantidad" totalsRowFunction="custom" dataDxfId="5026" totalsRowDxfId="5025">
      <totalsRowFormula array="1">IF(AND(IF(C117="Incluir",TablaSTdA1.14853555657585917103471[Unidad de medida]&gt;=0,TablaSTdA1.14853555657585917103471[Unidad de medida]=""))=FALSE,"No rellene el indicador sin seleccionar que quiere incluir el subtipo de acción","")</totalsRowFormula>
    </tableColumn>
    <tableColumn id="7" xr3:uid="{C94DB7AE-A25B-4532-A031-0AC4FCFAEC0E}" name="Incluido" dataDxfId="5024" totalsRowDxfId="5023" dataCellStyle="20% - Énfasis3"/>
  </tableColumns>
  <tableStyleInfo name="TableStyleLight9" showFirstColumn="0" showLastColumn="0" showRowStripes="1" showColumnStripes="0"/>
</table>
</file>

<file path=xl/tables/table1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1" xr:uid="{96BAB37B-C553-4A27-AF26-7F15AFE80363}" name="TablaSTdA1.1485355565758596018104472" displayName="TablaSTdA1.1485355565758596018104472" ref="D133:I135" headerRowDxfId="5022" dataDxfId="5020" headerRowBorderDxfId="5021" tableBorderDxfId="5019" totalsRowBorderDxfId="5018" dataCellStyle="20% - Énfasis3">
  <autoFilter ref="D133:I135" xr:uid="{9E2266F5-8C03-44DD-9193-189E2DA89D55}"/>
  <tableColumns count="6">
    <tableColumn id="1" xr3:uid="{A89D6B4A-4A83-4D9E-9604-2429F5EE5F05}" name="Tipo de Indicador" totalsRowLabel="Resultado" dataDxfId="5017" totalsRowDxfId="5016"/>
    <tableColumn id="2" xr3:uid="{0E19DF46-7716-4EDA-80B0-2667501866DE}" name="Código indicador" totalsRowLabel="RC014" dataDxfId="5015" totalsRowDxfId="5014"/>
    <tableColumn id="3" xr3:uid="{7003B50F-0B5F-4065-9632-50CAC785D1AE}" name="Indicador" dataDxfId="5013" totalsRowDxfId="5012" dataCellStyle="20% - Énfasis3">
      <calculatedColumnFormula>IFERROR(VLOOKUP(E134,TablaIndicadores[[Código]:[Unidad de medida]],2,0),"")</calculatedColumnFormula>
    </tableColumn>
    <tableColumn id="4" xr3:uid="{3BE8B67A-56F0-42D1-8A16-31E3B24277BC}" name="Unidad de medida" dataDxfId="5011" totalsRowDxfId="5010" dataCellStyle="20% - Énfasis3">
      <calculatedColumnFormula>IFERROR(VLOOKUP(E134,TablaIndicadores[[Código]:[Unidad de medida]],3,0),"")</calculatedColumnFormula>
    </tableColumn>
    <tableColumn id="5" xr3:uid="{4398933C-B6E1-455E-AA3E-30FBCD8B237C}" name="Cantidad" totalsRowFunction="custom" dataDxfId="5009" totalsRowDxfId="5008">
      <totalsRowFormula array="1">IF(AND(IF(C126="Incluir",TablaSTdA1.1485355565758596018104472[Unidad de medida]&gt;=0,TablaSTdA1.1485355565758596018104472[Unidad de medida]=""))=FALSE,"No rellene el indicador sin seleccionar que quiere incluir el subtipo de acción","")</totalsRowFormula>
    </tableColumn>
    <tableColumn id="7" xr3:uid="{2062BE4A-4392-4FC1-86DE-953CF2D517DB}" name="Incluido" dataDxfId="5007" totalsRowDxfId="5006" dataCellStyle="20% - Énfasis3"/>
  </tableColumns>
  <tableStyleInfo name="TableStyleLight9" showFirstColumn="0" showLastColumn="0" showRowStripes="1" showColumnStripes="0"/>
</table>
</file>

<file path=xl/tables/table1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2" xr:uid="{898EC682-FA64-4515-9011-113A5524D1E5}" name="TablaSTdA1.152546120105473" displayName="TablaSTdA1.152546120105473" ref="D144:I146" headerRowDxfId="5005" dataDxfId="5003" headerRowBorderDxfId="5004" tableBorderDxfId="5002" totalsRowBorderDxfId="5001" dataCellStyle="20% - Énfasis3">
  <autoFilter ref="D144:I146" xr:uid="{C5A14A54-2A8C-44BA-B0C4-CB68B2AB300A}"/>
  <tableColumns count="6">
    <tableColumn id="1" xr3:uid="{72FF5085-F968-43A4-84BB-986F8671BE93}" name="Tipo de Indicador" totalsRowLabel="Resultado" dataDxfId="5000" totalsRowDxfId="4999"/>
    <tableColumn id="2" xr3:uid="{8E220D9A-BB82-4F63-A0CB-02C2114DC54F}" name="Código indicador" totalsRowLabel="RC014" dataDxfId="4998" totalsRowDxfId="4997"/>
    <tableColumn id="3" xr3:uid="{C0B0097D-0CDD-4E49-9441-EBD3DE32DD46}" name="Indicador" dataDxfId="4996" totalsRowDxfId="4995" dataCellStyle="20% - Énfasis3">
      <calculatedColumnFormula>IFERROR(VLOOKUP(E145,TablaIndicadores[[Código]:[Unidad de medida]],2,0),"")</calculatedColumnFormula>
    </tableColumn>
    <tableColumn id="4" xr3:uid="{62A6DCFC-76AA-4A93-8D1D-92B85C6CF160}" name="Unidad de medida" dataDxfId="4994" totalsRowDxfId="4993" dataCellStyle="20% - Énfasis3">
      <calculatedColumnFormula>IFERROR(VLOOKUP(E145,TablaIndicadores[[Código]:[Unidad de medida]],3,0),"")</calculatedColumnFormula>
    </tableColumn>
    <tableColumn id="5" xr3:uid="{FE8D66F0-AD33-4FE9-B87F-AB2C93B4EA49}" name="Cantidad" totalsRowFunction="custom" dataDxfId="4992" totalsRowDxfId="4991">
      <totalsRowFormula array="1">IF(AND(IF(C137="Incluir",TablaSTdA1.152546120105473[Unidad de medida]&gt;=0,TablaSTdA1.152546120105473[Unidad de medida]=""))=FALSE,"No rellene el indicador sin seleccionar que quiere incluir el subtipo de acción","")</totalsRowFormula>
    </tableColumn>
    <tableColumn id="7" xr3:uid="{98714BBF-8C74-4540-B78C-0AEEA84A250C}" name="Incluido" dataDxfId="4990" totalsRowDxfId="4989" dataCellStyle="20% - Énfasis3"/>
  </tableColumns>
  <tableStyleInfo name="TableStyleLight9" showFirstColumn="0" showLastColumn="0" showRowStripes="1" showColumnStripes="0"/>
</table>
</file>

<file path=xl/tables/table1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3" xr:uid="{F7A4FDCA-4DD6-4E51-96FB-AF1F7F5CCF05}" name="TablaSTdA1.15254616221106474" displayName="TablaSTdA1.15254616221106474" ref="D153:I155" headerRowDxfId="4988" dataDxfId="4986" headerRowBorderDxfId="4987" tableBorderDxfId="4985" totalsRowBorderDxfId="4984" dataCellStyle="20% - Énfasis3">
  <autoFilter ref="D153:I155" xr:uid="{3D0A72F9-E111-4312-B272-8E0AE7862817}"/>
  <tableColumns count="6">
    <tableColumn id="1" xr3:uid="{92A01769-58D6-486F-9F74-199AB1C05114}" name="Tipo de Indicador" totalsRowLabel="Resultado" dataDxfId="4983" totalsRowDxfId="4982"/>
    <tableColumn id="2" xr3:uid="{769F2593-12AF-4733-AE36-F0BA312C73D1}" name="Código indicador" totalsRowLabel="RC014" dataDxfId="4981" totalsRowDxfId="4980"/>
    <tableColumn id="3" xr3:uid="{707C07DA-C078-4B41-B400-FFC9E0B53947}" name="Indicador" dataDxfId="4979" totalsRowDxfId="4978" dataCellStyle="20% - Énfasis3">
      <calculatedColumnFormula>IFERROR(VLOOKUP(E154,TablaIndicadores[[Código]:[Unidad de medida]],2,0),"")</calculatedColumnFormula>
    </tableColumn>
    <tableColumn id="4" xr3:uid="{1FA3040C-6519-41C6-88FC-00C81763B5D9}" name="Unidad de medida" dataDxfId="4977" totalsRowDxfId="4976" dataCellStyle="20% - Énfasis3">
      <calculatedColumnFormula>IFERROR(VLOOKUP(E154,TablaIndicadores[[Código]:[Unidad de medida]],3,0),"")</calculatedColumnFormula>
    </tableColumn>
    <tableColumn id="5" xr3:uid="{B46DBE2C-296A-43EC-B618-DA2AF8C61142}" name="Cantidad" totalsRowFunction="custom" dataDxfId="4975" totalsRowDxfId="4974">
      <totalsRowFormula array="1">IF(AND(IF(C146="Incluir",TablaSTdA1.15254616221106474[Unidad de medida]&gt;=0,TablaSTdA1.15254616221106474[Unidad de medida]=""))=FALSE,"No rellene el indicador sin seleccionar que quiere incluir el subtipo de acción","")</totalsRowFormula>
    </tableColumn>
    <tableColumn id="7" xr3:uid="{F72A7283-516E-4AC6-9DE3-710AFCDBEECF}" name="Incluido" dataDxfId="4973" totalsRowDxfId="4972" dataCellStyle="20% - Énfasis3"/>
  </tableColumns>
  <tableStyleInfo name="TableStyleLight9" showFirstColumn="0" showLastColumn="0" showRowStripes="1" showColumnStripes="0"/>
</table>
</file>

<file path=xl/tables/table1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4" xr:uid="{034E565E-8657-4584-A0DF-870EEBA7FDF4}" name="TablaSTdA1.1525461626322107475" displayName="TablaSTdA1.1525461626322107475" ref="D162:I164" headerRowDxfId="4971" dataDxfId="4969" headerRowBorderDxfId="4970" tableBorderDxfId="4968" totalsRowBorderDxfId="4967" dataCellStyle="20% - Énfasis3">
  <autoFilter ref="D162:I164" xr:uid="{F4B163C6-3327-4DE7-81E1-8B884E98BBD6}"/>
  <tableColumns count="6">
    <tableColumn id="1" xr3:uid="{D12F3C2D-472C-41D6-B326-94E2F6D00006}" name="Tipo de Indicador" totalsRowLabel="Resultado" dataDxfId="4966" totalsRowDxfId="4965"/>
    <tableColumn id="2" xr3:uid="{0A3C4105-CE95-4C83-BD7B-8A41EC20CFA0}" name="Código indicador" totalsRowLabel="RC014" dataDxfId="4964" totalsRowDxfId="4963"/>
    <tableColumn id="3" xr3:uid="{1E590E95-EFFA-4530-B886-5C7E90725220}" name="Indicador" dataDxfId="4962" totalsRowDxfId="4961" dataCellStyle="20% - Énfasis3">
      <calculatedColumnFormula>IFERROR(VLOOKUP(E163,TablaIndicadores[[Código]:[Unidad de medida]],2,0),"")</calculatedColumnFormula>
    </tableColumn>
    <tableColumn id="4" xr3:uid="{D632ADD1-65C5-4A8C-A44D-B4B54DDA39BB}" name="Unidad de medida" dataDxfId="4960" totalsRowDxfId="4959" dataCellStyle="20% - Énfasis3">
      <calculatedColumnFormula>IFERROR(VLOOKUP(E163,TablaIndicadores[[Código]:[Unidad de medida]],3,0),"")</calculatedColumnFormula>
    </tableColumn>
    <tableColumn id="5" xr3:uid="{CBC1BED8-30BE-40B2-AA8B-155299287A58}" name="Cantidad" totalsRowFunction="custom" dataDxfId="4958" totalsRowDxfId="4957">
      <totalsRowFormula array="1">IF(AND(IF(C155="Incluir",TablaSTdA1.1525461626322107475[Unidad de medida]&gt;=0,TablaSTdA1.1525461626322107475[Unidad de medida]=""))=FALSE,"No rellene el indicador sin seleccionar que quiere incluir el subtipo de acción","")</totalsRowFormula>
    </tableColumn>
    <tableColumn id="7" xr3:uid="{E68992A4-994E-43A0-8240-E878BA627222}" name="Incluido" dataDxfId="4956" totalsRowDxfId="4955" dataCellStyle="20% - Énfasis3"/>
  </tableColumns>
  <tableStyleInfo name="TableStyleLight9" showFirstColumn="0" showLastColumn="0" showRowStripes="1" showColumnStripes="0"/>
</table>
</file>

<file path=xl/tables/table1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5" xr:uid="{096F1BF8-1343-4891-AC32-376E41A0F030}" name="TablaSTdA1.152546162636423108476" displayName="TablaSTdA1.152546162636423108476" ref="D171:I173" headerRowDxfId="4954" dataDxfId="4952" headerRowBorderDxfId="4953" tableBorderDxfId="4951" totalsRowBorderDxfId="4950" dataCellStyle="20% - Énfasis3">
  <autoFilter ref="D171:I173" xr:uid="{0C2E3642-E261-4EC5-BC93-94C155FF95BD}"/>
  <tableColumns count="6">
    <tableColumn id="1" xr3:uid="{68851F0F-3F35-498B-975E-09DC43FD6938}" name="Tipo de Indicador" totalsRowLabel="Resultado" dataDxfId="4949" totalsRowDxfId="4948"/>
    <tableColumn id="2" xr3:uid="{770ADF63-85FE-4ECE-931C-A890B5CC02A9}" name="Código indicador" totalsRowLabel="RC014" dataDxfId="4947" totalsRowDxfId="4946"/>
    <tableColumn id="3" xr3:uid="{072B5575-F829-43F0-B116-0C2684CDC53F}" name="Indicador" dataDxfId="4945" totalsRowDxfId="4944" dataCellStyle="20% - Énfasis3">
      <calculatedColumnFormula>IFERROR(VLOOKUP(E172,TablaIndicadores[[Código]:[Unidad de medida]],2,0),"")</calculatedColumnFormula>
    </tableColumn>
    <tableColumn id="4" xr3:uid="{D0D29A28-3401-4ED3-8B0F-FA8BD6B95DB0}" name="Unidad de medida" dataDxfId="4943" totalsRowDxfId="4942" dataCellStyle="20% - Énfasis3">
      <calculatedColumnFormula>IFERROR(VLOOKUP(E172,TablaIndicadores[[Código]:[Unidad de medida]],3,0),"")</calculatedColumnFormula>
    </tableColumn>
    <tableColumn id="5" xr3:uid="{96BCD326-F249-4A00-8F7D-F2E20C75B54F}" name="Cantidad" totalsRowFunction="custom" dataDxfId="4941" totalsRowDxfId="4940">
      <totalsRowFormula array="1">IF(AND(IF(C164="Incluir",TablaSTdA1.152546162636423108476[Unidad de medida]&gt;=0,TablaSTdA1.152546162636423108476[Unidad de medida]=""))=FALSE,"No rellene el indicador sin seleccionar que quiere incluir el subtipo de acción","")</totalsRowFormula>
    </tableColumn>
    <tableColumn id="7" xr3:uid="{39DDF73E-8214-4479-BC37-0476BD75A2B5}" name="Incluido" dataDxfId="4939" totalsRowDxfId="4938" dataCellStyle="20% - Énfasis3"/>
  </tableColumns>
  <tableStyleInfo name="TableStyleLight9" showFirstColumn="0" showLastColumn="0" showRowStripes="1" showColumnStripes="0"/>
</table>
</file>

<file path=xl/tables/table1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6" xr:uid="{E67B2589-C5B7-4CA0-B985-20F35B5421B5}" name="TablaSTdA1.15254616263646524109477" displayName="TablaSTdA1.15254616263646524109477" ref="D180:I182" headerRowDxfId="4937" dataDxfId="4935" headerRowBorderDxfId="4936" tableBorderDxfId="4934" totalsRowBorderDxfId="4933" dataCellStyle="20% - Énfasis3">
  <autoFilter ref="D180:I182" xr:uid="{F356F671-86E7-486B-BF05-7FD307BD4A1B}"/>
  <tableColumns count="6">
    <tableColumn id="1" xr3:uid="{E434CA2F-B190-4359-A431-A738DA85E43B}" name="Tipo de Indicador" totalsRowLabel="Resultado" dataDxfId="4932" totalsRowDxfId="4931"/>
    <tableColumn id="2" xr3:uid="{9924F91E-56CA-4A91-B623-6FBCF4ABF8CB}" name="Código indicador" totalsRowLabel="RC014" dataDxfId="4930" totalsRowDxfId="4929"/>
    <tableColumn id="3" xr3:uid="{E3833954-0EBA-41C4-B80E-F00DD6D62AA8}" name="Indicador" dataDxfId="4928" totalsRowDxfId="4927" dataCellStyle="20% - Énfasis3">
      <calculatedColumnFormula>IFERROR(VLOOKUP(E181,TablaIndicadores[[Código]:[Unidad de medida]],2,0),"")</calculatedColumnFormula>
    </tableColumn>
    <tableColumn id="4" xr3:uid="{58547FE7-4C56-4ED7-9D72-98E7C5C1C6F5}" name="Unidad de medida" dataDxfId="4926" totalsRowDxfId="4925" dataCellStyle="20% - Énfasis3">
      <calculatedColumnFormula>IFERROR(VLOOKUP(E181,TablaIndicadores[[Código]:[Unidad de medida]],3,0),"")</calculatedColumnFormula>
    </tableColumn>
    <tableColumn id="5" xr3:uid="{86C5BCDB-7334-4071-88F0-6618DB93CA19}" name="Cantidad" totalsRowFunction="custom" dataDxfId="4924" totalsRowDxfId="4923">
      <totalsRowFormula array="1">IF(AND(IF(C173="Incluir",TablaSTdA1.15254616263646524109477[Unidad de medida]&gt;=0,TablaSTdA1.15254616263646524109477[Unidad de medida]=""))=FALSE,"No rellene el indicador sin seleccionar que quiere incluir el subtipo de acción","")</totalsRowFormula>
    </tableColumn>
    <tableColumn id="7" xr3:uid="{24CEDC97-D2AE-4675-9DE8-FF7412C05ED4}" name="Incluido" dataDxfId="4922" totalsRowDxfId="4921" dataCellStyle="20% - Énfasis3"/>
  </tableColumns>
  <tableStyleInfo name="TableStyleLight9" showFirstColumn="0" showLastColumn="0" showRowStripes="1" showColumnStripes="0"/>
</table>
</file>

<file path=xl/tables/table1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7" xr:uid="{5519BECF-2CE6-41E0-9F17-A7AA390DCFEA}" name="TablaSTdA1.15254616625110478" displayName="TablaSTdA1.15254616625110478" ref="D191:I193" headerRowDxfId="4920" dataDxfId="4918" headerRowBorderDxfId="4919" tableBorderDxfId="4917" totalsRowBorderDxfId="4916" dataCellStyle="20% - Énfasis3">
  <autoFilter ref="D191:I193" xr:uid="{8E7C725C-33A9-48F7-806E-089DA5811EA4}"/>
  <tableColumns count="6">
    <tableColumn id="1" xr3:uid="{B183C22F-DC39-4F5C-972A-5D6CA350EF35}" name="Tipo de Indicador" totalsRowLabel="Resultado" dataDxfId="4915" totalsRowDxfId="4914"/>
    <tableColumn id="2" xr3:uid="{36771642-0022-4B09-AAA2-CC60868830C1}" name="Código indicador" totalsRowLabel="RC014" dataDxfId="4913" totalsRowDxfId="4912"/>
    <tableColumn id="3" xr3:uid="{AAAD1E0D-6C3B-4A49-9824-C475EDB62148}" name="Indicador" dataDxfId="4911" totalsRowDxfId="4910" dataCellStyle="20% - Énfasis3">
      <calculatedColumnFormula>IFERROR(VLOOKUP(E192,TablaIndicadores[[Código]:[Unidad de medida]],2,0),"")</calculatedColumnFormula>
    </tableColumn>
    <tableColumn id="4" xr3:uid="{CBD601FC-48FD-4E43-9099-E45354DA0B71}" name="Unidad de medida" dataDxfId="4909" totalsRowDxfId="4908" dataCellStyle="20% - Énfasis3">
      <calculatedColumnFormula>IFERROR(VLOOKUP(E192,TablaIndicadores[[Código]:[Unidad de medida]],3,0),"")</calculatedColumnFormula>
    </tableColumn>
    <tableColumn id="5" xr3:uid="{9B1AB352-63F4-4B94-882F-16FB5BD8628A}" name="Cantidad" totalsRowFunction="custom" dataDxfId="4907" totalsRowDxfId="4906">
      <totalsRowFormula array="1">IF(AND(IF(C184="Incluir",TablaSTdA1.15254616625110478[Unidad de medida]&gt;=0,TablaSTdA1.15254616625110478[Unidad de medida]=""))=FALSE,"No rellene el indicador sin seleccionar que quiere incluir el subtipo de acción","")</totalsRowFormula>
    </tableColumn>
    <tableColumn id="7" xr3:uid="{CDA9B595-8C25-4F59-B4B9-8AAC7F95078B}" name="Incluido" dataDxfId="4905" totalsRowDxfId="4904" dataCellStyle="20% - Énfasis3"/>
  </tableColumns>
  <tableStyleInfo name="TableStyleLight9" showFirstColumn="0" showLastColumn="0" showRowStripes="1" showColumnStripes="0"/>
</table>
</file>

<file path=xl/tables/table1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8" xr:uid="{E6E60DA8-B805-439A-A677-7C6FD028C108}" name="TablaSTdA1.1525461666726111479" displayName="TablaSTdA1.1525461666726111479" ref="D200:I202" headerRowDxfId="4903" dataDxfId="4901" headerRowBorderDxfId="4902" tableBorderDxfId="4900" totalsRowBorderDxfId="4899" dataCellStyle="20% - Énfasis3">
  <autoFilter ref="D200:I202" xr:uid="{718E4DC1-CFC5-4AEE-A222-F5B8AEE19899}"/>
  <tableColumns count="6">
    <tableColumn id="1" xr3:uid="{EF5C47FD-6ADA-49A0-9AD2-286D3FB6A1DA}" name="Tipo de Indicador" totalsRowLabel="Resultado" dataDxfId="4898" totalsRowDxfId="4897"/>
    <tableColumn id="2" xr3:uid="{4AB1B2D0-E68E-4170-BBFF-2C33952F4685}" name="Código indicador" totalsRowLabel="RC014" dataDxfId="4896" totalsRowDxfId="4895"/>
    <tableColumn id="3" xr3:uid="{F24E46E6-915B-4CEE-B52D-A3C7980A7C19}" name="Indicador" dataDxfId="4894" totalsRowDxfId="4893" dataCellStyle="20% - Énfasis3">
      <calculatedColumnFormula>IFERROR(VLOOKUP(E201,TablaIndicadores[[Código]:[Unidad de medida]],2,0),"")</calculatedColumnFormula>
    </tableColumn>
    <tableColumn id="4" xr3:uid="{043A6CBE-A6E4-4E3D-9313-3D77D7307577}" name="Unidad de medida" dataDxfId="4892" totalsRowDxfId="4891" dataCellStyle="20% - Énfasis3">
      <calculatedColumnFormula>IFERROR(VLOOKUP(E201,TablaIndicadores[[Código]:[Unidad de medida]],3,0),"")</calculatedColumnFormula>
    </tableColumn>
    <tableColumn id="5" xr3:uid="{F77E9682-EF2A-4737-81AE-48CD50ED9CC6}" name="Cantidad" totalsRowFunction="custom" dataDxfId="4890" totalsRowDxfId="4889">
      <totalsRowFormula array="1">IF(AND(IF(C193="Incluir",TablaSTdA1.1525461666726111479[Unidad de medida]&gt;=0,TablaSTdA1.1525461666726111479[Unidad de medida]=""))=FALSE,"No rellene el indicador sin seleccionar que quiere incluir el subtipo de acción","")</totalsRowFormula>
    </tableColumn>
    <tableColumn id="7" xr3:uid="{BFE28D1C-4AC1-44FF-8C29-7E54AFAAD3AD}" name="Incluido" dataDxfId="4888" totalsRowDxfId="4887" dataCellStyle="20% - Énfasis3"/>
  </tableColumns>
  <tableStyleInfo name="TableStyleLight9" showFirstColumn="0" showLastColumn="0" showRowStripes="1" showColumnStripes="0"/>
</table>
</file>

<file path=xl/tables/table1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9" xr:uid="{A9247D77-FBCE-46B8-956A-B6947C1F4C1E}" name="TablaSTdA1.152546166676827112480" displayName="TablaSTdA1.152546166676827112480" ref="D209:I211" headerRowDxfId="4886" dataDxfId="4884" headerRowBorderDxfId="4885" tableBorderDxfId="4883" totalsRowBorderDxfId="4882" dataCellStyle="20% - Énfasis3">
  <autoFilter ref="D209:I211" xr:uid="{B21F3934-1224-44CC-AA2E-935D2B9B447E}"/>
  <tableColumns count="6">
    <tableColumn id="1" xr3:uid="{049052CC-CD61-498B-A29B-D99F3909907A}" name="Tipo de Indicador" totalsRowLabel="Resultado" dataDxfId="4881" totalsRowDxfId="4880"/>
    <tableColumn id="2" xr3:uid="{181ECECF-7BF2-477C-B48A-B78226102EF0}" name="Código indicador" totalsRowLabel="RC014" dataDxfId="4879" totalsRowDxfId="4878"/>
    <tableColumn id="3" xr3:uid="{3CB7FDF3-1B1A-4566-95A8-9CE6E1D07335}" name="Indicador" dataDxfId="4877" totalsRowDxfId="4876" dataCellStyle="20% - Énfasis3">
      <calculatedColumnFormula>IFERROR(VLOOKUP(E210,TablaIndicadores[[Código]:[Unidad de medida]],2,0),"")</calculatedColumnFormula>
    </tableColumn>
    <tableColumn id="4" xr3:uid="{503B1B04-45DC-4CE4-995A-EC554A40767D}" name="Unidad de medida" dataDxfId="4875" totalsRowDxfId="4874" dataCellStyle="20% - Énfasis3">
      <calculatedColumnFormula>IFERROR(VLOOKUP(E210,TablaIndicadores[[Código]:[Unidad de medida]],3,0),"")</calculatedColumnFormula>
    </tableColumn>
    <tableColumn id="5" xr3:uid="{60CA006B-1B34-487F-A391-A67FF61E2321}" name="Cantidad" totalsRowFunction="custom" dataDxfId="4873" totalsRowDxfId="4872">
      <totalsRowFormula array="1">IF(AND(IF(C202="Incluir",TablaSTdA1.152546166676827112480[Unidad de medida]&gt;=0,TablaSTdA1.152546166676827112480[Unidad de medida]=""))=FALSE,"No rellene el indicador sin seleccionar que quiere incluir el subtipo de acción","")</totalsRowFormula>
    </tableColumn>
    <tableColumn id="7" xr3:uid="{5310FD2E-4FA2-4747-978D-4F7A9F76847D}" name="Incluido" dataDxfId="4871" totalsRowDxfId="4870" dataCellStyle="20% - Énfasis3"/>
  </tableColumns>
  <tableStyleInfo name="TableStyleLight9" showFirstColumn="0" showLastColumn="0" showRowStripes="1" showColumnStripes="0"/>
</table>
</file>

<file path=xl/tables/table1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0" xr:uid="{C4A40DA4-B814-4CA4-9971-4F9F9B9DB902}" name="TablaSTdA1.15254616667686928113481" displayName="TablaSTdA1.15254616667686928113481" ref="D220:I222" headerRowDxfId="4869" dataDxfId="4867" headerRowBorderDxfId="4868" tableBorderDxfId="4866" totalsRowBorderDxfId="4865" dataCellStyle="20% - Énfasis3">
  <autoFilter ref="D220:I222" xr:uid="{F79E9E40-23B8-4F07-AAEA-E75BA12B9C24}"/>
  <tableColumns count="6">
    <tableColumn id="1" xr3:uid="{A1989783-3863-473C-B75E-AC4B3E36E301}" name="Tipo de Indicador" totalsRowLabel="Resultado" dataDxfId="4864" totalsRowDxfId="4863"/>
    <tableColumn id="2" xr3:uid="{3D7AE772-BB83-4496-8F4B-4FDB9F49A33C}" name="Código indicador" totalsRowLabel="RC014" dataDxfId="4862" totalsRowDxfId="4861"/>
    <tableColumn id="3" xr3:uid="{5195BD14-EA7D-49EC-8844-5282F78729D7}" name="Indicador" dataDxfId="4860" totalsRowDxfId="4859" dataCellStyle="20% - Énfasis3">
      <calculatedColumnFormula>IFERROR(VLOOKUP(E221,TablaIndicadores[[Código]:[Unidad de medida]],2,0),"")</calculatedColumnFormula>
    </tableColumn>
    <tableColumn id="4" xr3:uid="{5DC6476C-D2DA-4F1D-ACCD-954F8D92FC2D}" name="Unidad de medida" dataDxfId="4858" totalsRowDxfId="4857" dataCellStyle="20% - Énfasis3">
      <calculatedColumnFormula>IFERROR(VLOOKUP(E221,TablaIndicadores[[Código]:[Unidad de medida]],3,0),"")</calculatedColumnFormula>
    </tableColumn>
    <tableColumn id="5" xr3:uid="{3F703566-FD75-4DAD-8A8B-FB5BF3B17C8A}" name="Cantidad" totalsRowFunction="custom" dataDxfId="4856" totalsRowDxfId="4855">
      <totalsRowFormula array="1">IF(AND(IF(C211="Incluir",TablaSTdA1.15254616667686928113481[Unidad de medida]&gt;=0,TablaSTdA1.15254616667686928113481[Unidad de medida]=""))=FALSE,"No rellene el indicador sin seleccionar que quiere incluir el subtipo de acción","")</totalsRowFormula>
    </tableColumn>
    <tableColumn id="7" xr3:uid="{5163503B-5CAA-419F-979D-6B03C1A3DFE6}" name="Incluido" dataDxfId="4854" totalsRowDxfId="4853" dataCellStyle="20% - Énfasis3"/>
  </tableColumns>
  <tableStyleInfo name="TableStyleLight9" showFirstColumn="0" showLastColumn="0" showRowStripes="1" showColumnStripes="0"/>
</table>
</file>

<file path=xl/tables/table1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1" xr:uid="{8E07E70E-7803-4269-AF3B-21B1664B8796}" name="TablaSTdA1.1525461666768697029114482" displayName="TablaSTdA1.1525461666768697029114482" ref="D229:I231" headerRowDxfId="4852" dataDxfId="4850" headerRowBorderDxfId="4851" tableBorderDxfId="4849" totalsRowBorderDxfId="4848" dataCellStyle="20% - Énfasis3">
  <autoFilter ref="D229:I231" xr:uid="{7E3E9E0B-0896-45AA-97F6-41A453B78B45}"/>
  <tableColumns count="6">
    <tableColumn id="1" xr3:uid="{5300D934-0854-483D-9BD3-26E8F9C83E2B}" name="Tipo de Indicador" totalsRowLabel="Resultado" dataDxfId="4847" totalsRowDxfId="4846"/>
    <tableColumn id="2" xr3:uid="{4956E360-3EB7-4C07-85C4-B939F4B411CF}" name="Código indicador" totalsRowLabel="RC014" dataDxfId="4845" totalsRowDxfId="4844"/>
    <tableColumn id="3" xr3:uid="{1D6D357E-3B38-40F3-B1E6-32B44CDF8946}" name="Indicador" dataDxfId="4843" totalsRowDxfId="4842" dataCellStyle="20% - Énfasis3">
      <calculatedColumnFormula>IFERROR(VLOOKUP(E230,TablaIndicadores[[Código]:[Unidad de medida]],2,0),"")</calculatedColumnFormula>
    </tableColumn>
    <tableColumn id="4" xr3:uid="{7DC3423C-C01B-4767-85F3-264E4C273681}" name="Unidad de medida" dataDxfId="4841" totalsRowDxfId="4840" dataCellStyle="20% - Énfasis3">
      <calculatedColumnFormula>IFERROR(VLOOKUP(E230,TablaIndicadores[[Código]:[Unidad de medida]],3,0),"")</calculatedColumnFormula>
    </tableColumn>
    <tableColumn id="5" xr3:uid="{EF3A4F6E-E929-4C9E-9FB4-D4B0D4AF90B4}" name="Cantidad" totalsRowFunction="custom" dataDxfId="4839" totalsRowDxfId="4838">
      <totalsRowFormula array="1">IF(AND(IF(C220="Incluir",TablaSTdA1.1525461666768697029114482[Unidad de medida]&gt;=0,TablaSTdA1.1525461666768697029114482[Unidad de medida]=""))=FALSE,"No rellene el indicador sin seleccionar que quiere incluir el subtipo de acción","")</totalsRowFormula>
    </tableColumn>
    <tableColumn id="7" xr3:uid="{AEF26CF2-83E3-4C5E-815B-48758D8B9C81}" name="Incluido" dataDxfId="4837" totalsRowDxfId="4836" dataCellStyle="20% - Énfasis3"/>
  </tableColumns>
  <tableStyleInfo name="TableStyleLight9" showFirstColumn="0" showLastColumn="0" showRowStripes="1" showColumnStripes="0"/>
</table>
</file>

<file path=xl/tables/table1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2" xr:uid="{FEFB2546-AE08-44CF-ABB9-9011BA960A17}" name="TablaSTdA1.152546166676869707130115483" displayName="TablaSTdA1.152546166676869707130115483" ref="D238:I240" headerRowDxfId="4835" dataDxfId="4833" headerRowBorderDxfId="4834" tableBorderDxfId="4832" totalsRowBorderDxfId="4831" dataCellStyle="20% - Énfasis3">
  <autoFilter ref="D238:I240" xr:uid="{0F05FA43-6A18-460F-BEF5-EE127BE3BBEF}"/>
  <tableColumns count="6">
    <tableColumn id="1" xr3:uid="{E69524FB-1178-42B2-BA56-A5993D9FF5A6}" name="Tipo de Indicador" totalsRowLabel="Resultado" dataDxfId="4830" totalsRowDxfId="4829"/>
    <tableColumn id="2" xr3:uid="{E7120E27-FE45-4D62-B176-6C8DEFFD1B22}" name="Código indicador" totalsRowLabel="RC014" dataDxfId="4828" totalsRowDxfId="4827"/>
    <tableColumn id="3" xr3:uid="{D8629B16-E296-45AB-945A-FFC7652F36CE}" name="Indicador" dataDxfId="4826" totalsRowDxfId="4825" dataCellStyle="20% - Énfasis3">
      <calculatedColumnFormula>IFERROR(VLOOKUP(E239,TablaIndicadores[[Código]:[Unidad de medida]],2,0),"")</calculatedColumnFormula>
    </tableColumn>
    <tableColumn id="4" xr3:uid="{E6F328E4-71D6-4250-922C-5B6A92B541CC}" name="Unidad de medida" dataDxfId="4824" totalsRowDxfId="4823" dataCellStyle="20% - Énfasis3">
      <calculatedColumnFormula>IFERROR(VLOOKUP(E239,TablaIndicadores[[Código]:[Unidad de medida]],3,0),"")</calculatedColumnFormula>
    </tableColumn>
    <tableColumn id="5" xr3:uid="{F6DC2E3E-3F9D-405A-AAF1-6E1012684685}" name="Cantidad" totalsRowFunction="custom" dataDxfId="4822" totalsRowDxfId="4821">
      <totalsRowFormula array="1">IF(AND(IF(C229="Incluir",TablaSTdA1.152546166676869707130115483[Unidad de medida]&gt;=0,TablaSTdA1.152546166676869707130115483[Unidad de medida]=""))=FALSE,"No rellene el indicador sin seleccionar que quiere incluir el subtipo de acción","")</totalsRowFormula>
    </tableColumn>
    <tableColumn id="7" xr3:uid="{8F1F83DF-0EF5-4C50-8077-2F554E9DA9D3}" name="Incluido" dataDxfId="4820" totalsRowDxfId="4819" dataCellStyle="20% - Énfasis3"/>
  </tableColumns>
  <tableStyleInfo name="TableStyleLight9" showFirstColumn="0" showLastColumn="0" showRowStripes="1" showColumnStripes="0"/>
</table>
</file>

<file path=xl/tables/table1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3" xr:uid="{03B15CA9-828E-4915-9656-90B2ADBA7C54}" name="TablaSTdA1.15254616263647231116484" displayName="TablaSTdA1.15254616263647231116484" ref="D247:I249" headerRowDxfId="4818" dataDxfId="4816" headerRowBorderDxfId="4817" tableBorderDxfId="4815" totalsRowBorderDxfId="4814" dataCellStyle="20% - Énfasis3">
  <autoFilter ref="D247:I249" xr:uid="{CFD436BC-1417-4552-8A56-990E2A292185}"/>
  <tableColumns count="6">
    <tableColumn id="1" xr3:uid="{F470C9D8-8894-4EAD-8281-9C7C91D84F94}" name="Tipo de Indicador" totalsRowLabel="Resultado" dataDxfId="4813" totalsRowDxfId="4812"/>
    <tableColumn id="2" xr3:uid="{C8841E2B-6898-4F93-A1BF-CA5D06A20164}" name="Código indicador" totalsRowLabel="RC014" dataDxfId="4811" totalsRowDxfId="4810"/>
    <tableColumn id="3" xr3:uid="{25F966C1-E1E5-4BB2-AF03-CEED040A6E51}" name="Indicador" dataDxfId="4809" totalsRowDxfId="4808" dataCellStyle="20% - Énfasis3">
      <calculatedColumnFormula>IFERROR(VLOOKUP(E248,TablaIndicadores[[Código]:[Unidad de medida]],2,0),"")</calculatedColumnFormula>
    </tableColumn>
    <tableColumn id="4" xr3:uid="{88B08AD8-52C5-4979-9C46-C09FBA2146FE}" name="Unidad de medida" dataDxfId="4807" totalsRowDxfId="4806" dataCellStyle="20% - Énfasis3">
      <calculatedColumnFormula>IFERROR(VLOOKUP(E248,TablaIndicadores[[Código]:[Unidad de medida]],3,0),"")</calculatedColumnFormula>
    </tableColumn>
    <tableColumn id="5" xr3:uid="{E4EB93C3-41E2-4D5A-8D55-A20E63725059}" name="Cantidad" totalsRowFunction="custom" dataDxfId="4805" totalsRowDxfId="4804">
      <totalsRowFormula array="1">IF(AND(IF(C240="Incluir",TablaSTdA1.15254616263647231116484[Unidad de medida]&gt;=0,TablaSTdA1.15254616263647231116484[Unidad de medida]=""))=FALSE,"No rellene el indicador sin seleccionar que quiere incluir el subtipo de acción","")</totalsRowFormula>
    </tableColumn>
    <tableColumn id="7" xr3:uid="{3B17CDB0-1B07-4A55-BE36-29207E7CB537}" name="Incluido" dataDxfId="4803" totalsRowDxfId="4802" dataCellStyle="20% - Énfasis3"/>
  </tableColumns>
  <tableStyleInfo name="TableStyleLight9" showFirstColumn="0" showLastColumn="0" showRowStripes="1" showColumnStripes="0"/>
</table>
</file>

<file path=xl/tables/table1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4" xr:uid="{396F4723-7F2E-4CFE-AD0D-763E211478C7}" name="TablaSTdA1.1525461626364727332117485" displayName="TablaSTdA1.1525461626364727332117485" ref="D256:I258" headerRowDxfId="4801" dataDxfId="4799" headerRowBorderDxfId="4800" tableBorderDxfId="4798" totalsRowBorderDxfId="4797" dataCellStyle="20% - Énfasis3">
  <autoFilter ref="D256:I258" xr:uid="{82D64D55-554F-483F-9356-47430D58D139}"/>
  <tableColumns count="6">
    <tableColumn id="1" xr3:uid="{47B8902A-F92B-4CB9-A6A8-2F937EA4624C}" name="Tipo de Indicador" totalsRowLabel="Resultado" dataDxfId="4796" totalsRowDxfId="4795"/>
    <tableColumn id="2" xr3:uid="{891DCF84-589B-42FC-AB31-C1BC880D2874}" name="Código indicador" totalsRowLabel="RC014" dataDxfId="4794" totalsRowDxfId="4793"/>
    <tableColumn id="3" xr3:uid="{F62ECECD-BBC0-4926-9D00-CFE75FEFF05A}" name="Indicador" dataDxfId="4792" totalsRowDxfId="4791" dataCellStyle="20% - Énfasis3">
      <calculatedColumnFormula>IFERROR(VLOOKUP(E257,TablaIndicadores[[Código]:[Unidad de medida]],2,0),"")</calculatedColumnFormula>
    </tableColumn>
    <tableColumn id="4" xr3:uid="{45C8F4DA-CBED-4D0C-9621-E45680F298D3}" name="Unidad de medida" dataDxfId="4790" totalsRowDxfId="4789" dataCellStyle="20% - Énfasis3">
      <calculatedColumnFormula>IFERROR(VLOOKUP(E257,TablaIndicadores[[Código]:[Unidad de medida]],3,0),"")</calculatedColumnFormula>
    </tableColumn>
    <tableColumn id="5" xr3:uid="{25556E1C-D41D-48B2-9196-C12544652D64}" name="Cantidad" totalsRowFunction="custom" dataDxfId="4788" totalsRowDxfId="4787">
      <totalsRowFormula array="1">IF(AND(IF(C249="Incluir",TablaSTdA1.1525461626364727332117485[Unidad de medida]&gt;=0,TablaSTdA1.1525461626364727332117485[Unidad de medida]=""))=FALSE,"No rellene el indicador sin seleccionar que quiere incluir el subtipo de acción","")</totalsRowFormula>
    </tableColumn>
    <tableColumn id="7" xr3:uid="{E8F89371-04E0-410A-9C0C-01411D6792FA}" name="Incluido" dataDxfId="4786" totalsRowDxfId="4785" dataCellStyle="20% - Énfasis3"/>
  </tableColumns>
  <tableStyleInfo name="TableStyleLight9" showFirstColumn="0" showLastColumn="0" showRowStripes="1" showColumnStripes="0"/>
</table>
</file>

<file path=xl/tables/table1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5" xr:uid="{123CA403-C301-480F-83B0-860BE6366172}" name="TablaSTdA1.152546162636472737533118486" displayName="TablaSTdA1.152546162636472737533118486" ref="D267:I269" headerRowDxfId="4784" dataDxfId="4782" headerRowBorderDxfId="4783" tableBorderDxfId="4781" totalsRowBorderDxfId="4780" dataCellStyle="20% - Énfasis3">
  <autoFilter ref="D267:I269" xr:uid="{03C060CF-033E-48A0-AC2C-92A6791A75F1}"/>
  <tableColumns count="6">
    <tableColumn id="1" xr3:uid="{4C572012-BB19-4459-89CF-F27EE086F502}" name="Tipo de Indicador" totalsRowLabel="Resultado" dataDxfId="4779" totalsRowDxfId="4778"/>
    <tableColumn id="2" xr3:uid="{EE4F79D8-F169-44E8-9A07-0668DF19EB6F}" name="Código indicador" totalsRowLabel="RC014" dataDxfId="4777" totalsRowDxfId="4776"/>
    <tableColumn id="3" xr3:uid="{18FB0A19-341E-4D8C-9B49-C840472D8F9F}" name="Indicador" dataDxfId="4775" totalsRowDxfId="4774" dataCellStyle="20% - Énfasis3">
      <calculatedColumnFormula>IFERROR(VLOOKUP(E268,TablaIndicadores[[Código]:[Unidad de medida]],2,0),"")</calculatedColumnFormula>
    </tableColumn>
    <tableColumn id="4" xr3:uid="{F2DDCA98-9D52-4E32-8827-A510F513B5EF}" name="Unidad de medida" dataDxfId="4773" totalsRowDxfId="4772" dataCellStyle="20% - Énfasis3">
      <calculatedColumnFormula>IFERROR(VLOOKUP(E268,TablaIndicadores[[Código]:[Unidad de medida]],3,0),"")</calculatedColumnFormula>
    </tableColumn>
    <tableColumn id="5" xr3:uid="{1E39E7BB-9528-4654-B07E-DD93DE3A50F9}" name="Cantidad" totalsRowFunction="custom" dataDxfId="4771" totalsRowDxfId="4770">
      <totalsRowFormula array="1">IF(AND(IF(C260="Incluir",TablaSTdA1.152546162636472737533118486[Unidad de medida]&gt;=0,TablaSTdA1.152546162636472737533118486[Unidad de medida]=""))=FALSE,"No rellene el indicador sin seleccionar que quiere incluir el subtipo de acción","")</totalsRowFormula>
    </tableColumn>
    <tableColumn id="7" xr3:uid="{4C6DB9F3-FD78-475C-A4DD-971A9F7214AC}" name="Incluido" dataDxfId="4769" totalsRowDxfId="4768" dataCellStyle="20% - Énfasis3"/>
  </tableColumns>
  <tableStyleInfo name="TableStyleLight9" showFirstColumn="0" showLastColumn="0" showRowStripes="1" showColumnStripes="0"/>
</table>
</file>

<file path=xl/tables/table1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6" xr:uid="{74F324BB-DD11-4C8B-9AC4-E36D856881C0}" name="TablaSTdA1.15254616263647273757634119487" displayName="TablaSTdA1.15254616263647273757634119487" ref="D276:I278" headerRowDxfId="4767" dataDxfId="4765" headerRowBorderDxfId="4766" tableBorderDxfId="4764" totalsRowBorderDxfId="4763" dataCellStyle="20% - Énfasis3">
  <autoFilter ref="D276:I278" xr:uid="{0944747C-24CE-43D4-BBAB-1C494CA9A55F}"/>
  <tableColumns count="6">
    <tableColumn id="1" xr3:uid="{54245EB0-C3DC-40B4-9403-956241CAED3D}" name="Tipo de Indicador" totalsRowLabel="Resultado" dataDxfId="4762" totalsRowDxfId="4761"/>
    <tableColumn id="2" xr3:uid="{B47F5086-9E19-46D3-AE46-74C73C33C7E9}" name="Código indicador" totalsRowLabel="RC014" dataDxfId="4760" totalsRowDxfId="4759"/>
    <tableColumn id="3" xr3:uid="{2F5ED8AA-F3BC-4520-9FFD-2504D120B48C}" name="Indicador" dataDxfId="4758" totalsRowDxfId="4757" dataCellStyle="20% - Énfasis3">
      <calculatedColumnFormula>IFERROR(VLOOKUP(E277,TablaIndicadores[[Código]:[Unidad de medida]],2,0),"")</calculatedColumnFormula>
    </tableColumn>
    <tableColumn id="4" xr3:uid="{741EBA2B-7155-4961-B4E2-D74DA3CAB3C5}" name="Unidad de medida" dataDxfId="4756" totalsRowDxfId="4755" dataCellStyle="20% - Énfasis3">
      <calculatedColumnFormula>IFERROR(VLOOKUP(E277,TablaIndicadores[[Código]:[Unidad de medida]],3,0),"")</calculatedColumnFormula>
    </tableColumn>
    <tableColumn id="5" xr3:uid="{3571CFD5-66B9-4916-912B-FEB8A549E9D9}" name="Cantidad" totalsRowFunction="custom" dataDxfId="4754" totalsRowDxfId="4753">
      <totalsRowFormula array="1">IF(AND(IF(C269="Incluir",TablaSTdA1.15254616263647273757634119487[Unidad de medida]&gt;=0,TablaSTdA1.15254616263647273757634119487[Unidad de medida]=""))=FALSE,"No rellene el indicador sin seleccionar que quiere incluir el subtipo de acción","")</totalsRowFormula>
    </tableColumn>
    <tableColumn id="7" xr3:uid="{44CE9F28-E3EF-4100-B633-1DA279205551}" name="Incluido" dataDxfId="4752" totalsRowDxfId="4751" dataCellStyle="20% - Énfasis3"/>
  </tableColumns>
  <tableStyleInfo name="TableStyleLight9" showFirstColumn="0" showLastColumn="0" showRowStripes="1" showColumnStripes="0"/>
</table>
</file>

<file path=xl/tables/table1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7" xr:uid="{6F16C835-89FB-41F2-B34C-FFA85E68FF6F}" name="TablaSTdA1.1525461626364727375767735120488" displayName="TablaSTdA1.1525461626364727375767735120488" ref="D285:I287" headerRowDxfId="4750" dataDxfId="4748" headerRowBorderDxfId="4749" tableBorderDxfId="4747" totalsRowBorderDxfId="4746" dataCellStyle="20% - Énfasis3">
  <autoFilter ref="D285:I287" xr:uid="{3F3744ED-93D8-46A8-8B02-566B237D13C1}"/>
  <tableColumns count="6">
    <tableColumn id="1" xr3:uid="{4FA38883-D922-4F3D-8041-D958838C263E}" name="Tipo de Indicador" totalsRowLabel="Resultado" dataDxfId="4745" totalsRowDxfId="4744"/>
    <tableColumn id="2" xr3:uid="{5B6324FD-3CE2-4D49-A3F5-DBE87656B9D4}" name="Código indicador" totalsRowLabel="RC014" dataDxfId="4743" totalsRowDxfId="4742"/>
    <tableColumn id="3" xr3:uid="{9F8A52C2-72B4-482D-B318-B24783349D9A}" name="Indicador" dataDxfId="4741" totalsRowDxfId="4740" dataCellStyle="20% - Énfasis3">
      <calculatedColumnFormula>IFERROR(VLOOKUP(E286,TablaIndicadores[[Código]:[Unidad de medida]],2,0),"")</calculatedColumnFormula>
    </tableColumn>
    <tableColumn id="4" xr3:uid="{9ACBD52D-DC24-4882-B546-9FF0A1676B8D}" name="Unidad de medida" dataDxfId="4739" totalsRowDxfId="4738" dataCellStyle="20% - Énfasis3">
      <calculatedColumnFormula>IFERROR(VLOOKUP(E286,TablaIndicadores[[Código]:[Unidad de medida]],3,0),"")</calculatedColumnFormula>
    </tableColumn>
    <tableColumn id="5" xr3:uid="{C020EFF2-5807-41ED-A27F-8FFA0C97F29E}" name="Cantidad" totalsRowFunction="custom" dataDxfId="4737" totalsRowDxfId="4736">
      <totalsRowFormula array="1">IF(AND(IF(C278="Incluir",TablaSTdA1.1525461626364727375767735120488[Unidad de medida]&gt;=0,TablaSTdA1.1525461626364727375767735120488[Unidad de medida]=""))=FALSE,"No rellene el indicador sin seleccionar que quiere incluir el subtipo de acción","")</totalsRowFormula>
    </tableColumn>
    <tableColumn id="7" xr3:uid="{7E7206CE-6460-4D4A-B4EA-1D05F6471D86}" name="Incluido" dataDxfId="4735" totalsRowDxfId="4734" dataCellStyle="20% - Énfasis3"/>
  </tableColumns>
  <tableStyleInfo name="TableStyleLight9" showFirstColumn="0" showLastColumn="0" showRowStripes="1" showColumnStripes="0"/>
</table>
</file>

<file path=xl/tables/table1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8" xr:uid="{AADCE34D-8411-4B63-8EC7-5C146215985B}" name="TablaSTdA1.152546162636472737576777836121489" displayName="TablaSTdA1.152546162636472737576777836121489" ref="D294:I296" headerRowDxfId="4733" dataDxfId="4731" headerRowBorderDxfId="4732" tableBorderDxfId="4730" totalsRowBorderDxfId="4729" dataCellStyle="20% - Énfasis3">
  <autoFilter ref="D294:I296" xr:uid="{C887D571-7038-4A1E-A5F5-828CD05195FE}"/>
  <tableColumns count="6">
    <tableColumn id="1" xr3:uid="{75901F5E-A3E5-42F9-A1C3-F558CA4A084B}" name="Tipo de Indicador" totalsRowLabel="Resultado" dataDxfId="4728" totalsRowDxfId="4727"/>
    <tableColumn id="2" xr3:uid="{315A6301-01B1-49E4-941D-263B7E059A06}" name="Código indicador" totalsRowLabel="RC014" dataDxfId="4726" totalsRowDxfId="4725"/>
    <tableColumn id="3" xr3:uid="{F1D27178-BA3E-4A85-8BE0-DD2D21851DB7}" name="Indicador" dataDxfId="4724" totalsRowDxfId="4723" dataCellStyle="20% - Énfasis3">
      <calculatedColumnFormula>IFERROR(VLOOKUP(E295,TablaIndicadores[[Código]:[Unidad de medida]],2,0),"")</calculatedColumnFormula>
    </tableColumn>
    <tableColumn id="4" xr3:uid="{65BD7811-9BAA-45F0-A5A1-B43526C3CB9F}" name="Unidad de medida" dataDxfId="4722" totalsRowDxfId="4721" dataCellStyle="20% - Énfasis3">
      <calculatedColumnFormula>IFERROR(VLOOKUP(E295,TablaIndicadores[[Código]:[Unidad de medida]],3,0),"")</calculatedColumnFormula>
    </tableColumn>
    <tableColumn id="5" xr3:uid="{7496C917-1D69-47BA-A2C3-62AF51155B69}" name="Cantidad" totalsRowFunction="custom" dataDxfId="4720" totalsRowDxfId="4719">
      <totalsRowFormula array="1">IF(AND(IF(C287="Incluir",TablaSTdA1.152546162636472737576777836121489[Unidad de medida]&gt;=0,TablaSTdA1.152546162636472737576777836121489[Unidad de medida]=""))=FALSE,"No rellene el indicador sin seleccionar que quiere incluir el subtipo de acción","")</totalsRowFormula>
    </tableColumn>
    <tableColumn id="7" xr3:uid="{1E4FFDFC-B45E-447F-A101-52A987C469C0}" name="Incluido" dataDxfId="4718" totalsRowDxfId="4717" dataCellStyle="20% - Énfasis3"/>
  </tableColumns>
  <tableStyleInfo name="TableStyleLight9" showFirstColumn="0" showLastColumn="0" showRowStripes="1" showColumnStripes="0"/>
</table>
</file>

<file path=xl/tables/table1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9" xr:uid="{6D865523-81AE-4E93-A95B-78B6D3BD545D}" name="TablaSTdA1.15254616263647273757677787937122490" displayName="TablaSTdA1.15254616263647273757677787937122490" ref="D303:I305" headerRowDxfId="4716" dataDxfId="4714" headerRowBorderDxfId="4715" tableBorderDxfId="4713" totalsRowBorderDxfId="4712" dataCellStyle="20% - Énfasis3">
  <autoFilter ref="D303:I305" xr:uid="{5E6D0167-0592-4639-A9A4-7F4C661344FB}"/>
  <tableColumns count="6">
    <tableColumn id="1" xr3:uid="{7310698C-CC86-461F-9F5D-C4EB7915D54A}" name="Tipo de Indicador" totalsRowLabel="Resultado" dataDxfId="4711" totalsRowDxfId="4710"/>
    <tableColumn id="2" xr3:uid="{F6CC7B80-E93F-45D8-8788-4DA5FACFBADF}" name="Código indicador" totalsRowLabel="RC014" dataDxfId="4709" totalsRowDxfId="4708"/>
    <tableColumn id="3" xr3:uid="{263D43D3-7762-49AD-8490-87AFD379607A}" name="Indicador" dataDxfId="4707" totalsRowDxfId="4706" dataCellStyle="20% - Énfasis3">
      <calculatedColumnFormula>IFERROR(VLOOKUP(E304,TablaIndicadores[[Código]:[Unidad de medida]],2,0),"")</calculatedColumnFormula>
    </tableColumn>
    <tableColumn id="4" xr3:uid="{64B80C38-4B36-4925-B7C8-D4CA6F1401F0}" name="Unidad de medida" dataDxfId="4705" totalsRowDxfId="4704" dataCellStyle="20% - Énfasis3">
      <calculatedColumnFormula>IFERROR(VLOOKUP(E304,TablaIndicadores[[Código]:[Unidad de medida]],3,0),"")</calculatedColumnFormula>
    </tableColumn>
    <tableColumn id="5" xr3:uid="{CDB25F40-179C-49A9-860F-017DEC9DC2C2}" name="Cantidad" totalsRowFunction="custom" dataDxfId="4703" totalsRowDxfId="4702">
      <totalsRowFormula array="1">IF(AND(IF(C296="Incluir",TablaSTdA1.15254616263647273757677787937122490[Unidad de medida]&gt;=0,TablaSTdA1.15254616263647273757677787937122490[Unidad de medida]=""))=FALSE,"No rellene el indicador sin seleccionar que quiere incluir el subtipo de acción","")</totalsRowFormula>
    </tableColumn>
    <tableColumn id="7" xr3:uid="{9758721F-3A85-4C67-A066-CDCD2EFE92BE}" name="Incluido" dataDxfId="4701" totalsRowDxfId="4700" dataCellStyle="20% - Énfasis3"/>
  </tableColumns>
  <tableStyleInfo name="TableStyleLight9" showFirstColumn="0" showLastColumn="0" showRowStripes="1" showColumnStripes="0"/>
</table>
</file>

<file path=xl/tables/table1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0" xr:uid="{0CA6DA20-95E3-4C20-9318-170B660A0EE9}" name="TablaSTdA1.15254616263647273758038123491" displayName="TablaSTdA1.15254616263647273758038123491" ref="D314:I316" headerRowDxfId="4699" dataDxfId="4697" headerRowBorderDxfId="4698" tableBorderDxfId="4696" totalsRowBorderDxfId="4695" dataCellStyle="20% - Énfasis3">
  <autoFilter ref="D314:I316" xr:uid="{0ADB81C9-3D3F-4978-BB71-4CC96B39EB10}"/>
  <tableColumns count="6">
    <tableColumn id="1" xr3:uid="{4FF0BF3F-094C-4D54-87D7-B0D55D0C555B}" name="Tipo de Indicador" totalsRowLabel="Resultado" dataDxfId="4694" totalsRowDxfId="4693"/>
    <tableColumn id="2" xr3:uid="{49FB3AA0-DA37-4AF4-A931-E38EE4B614B8}" name="Código indicador" totalsRowLabel="RC014" dataDxfId="4692" totalsRowDxfId="4691"/>
    <tableColumn id="3" xr3:uid="{26AE12B6-4456-4BCF-BD3A-5A2D7703C897}" name="Indicador" dataDxfId="4690" totalsRowDxfId="4689" dataCellStyle="20% - Énfasis3">
      <calculatedColumnFormula>IFERROR(VLOOKUP(E315,TablaIndicadores[[Código]:[Unidad de medida]],2,0),"")</calculatedColumnFormula>
    </tableColumn>
    <tableColumn id="4" xr3:uid="{CBC8E192-CD7E-4BDC-ABE6-FA6EE1119669}" name="Unidad de medida" dataDxfId="4688" totalsRowDxfId="4687" dataCellStyle="20% - Énfasis3">
      <calculatedColumnFormula>IFERROR(VLOOKUP(E315,TablaIndicadores[[Código]:[Unidad de medida]],3,0),"")</calculatedColumnFormula>
    </tableColumn>
    <tableColumn id="5" xr3:uid="{7E959471-0AC4-4627-89D6-8015051F4669}" name="Cantidad" totalsRowFunction="custom" dataDxfId="4686" totalsRowDxfId="4685">
      <totalsRowFormula array="1">IF(AND(IF(C307="Incluir",TablaSTdA1.15254616263647273758038123491[Unidad de medida]&gt;=0,TablaSTdA1.15254616263647273758038123491[Unidad de medida]=""))=FALSE,"No rellene el indicador sin seleccionar que quiere incluir el subtipo de acción","")</totalsRowFormula>
    </tableColumn>
    <tableColumn id="7" xr3:uid="{F143B2C1-4639-4D48-AC62-C3A8DEE30049}" name="Incluido" dataDxfId="4684" totalsRowDxfId="4683" dataCellStyle="20% - Énfasis3"/>
  </tableColumns>
  <tableStyleInfo name="TableStyleLight9" showFirstColumn="0" showLastColumn="0" showRowStripes="1" showColumnStripes="0"/>
</table>
</file>

<file path=xl/tables/table1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1" xr:uid="{6CEFFDCC-09FA-466E-BC1B-F735621BEBE9}" name="TablaSTdA1.1525461626364727375808139124492" displayName="TablaSTdA1.1525461626364727375808139124492" ref="D323:I325" headerRowDxfId="4682" dataDxfId="4680" headerRowBorderDxfId="4681" tableBorderDxfId="4679" totalsRowBorderDxfId="4678" dataCellStyle="20% - Énfasis3">
  <autoFilter ref="D323:I325" xr:uid="{1EC163A3-46E7-49EF-8D3A-E86403A81E27}"/>
  <tableColumns count="6">
    <tableColumn id="1" xr3:uid="{A837AF19-3E77-4072-A6FA-4DA4BBCC5EB1}" name="Tipo de Indicador" totalsRowLabel="Resultado" dataDxfId="4677" totalsRowDxfId="4676"/>
    <tableColumn id="2" xr3:uid="{17794878-782E-468F-BC9F-5EB58A650152}" name="Código indicador" totalsRowLabel="RC014" dataDxfId="4675" totalsRowDxfId="4674"/>
    <tableColumn id="3" xr3:uid="{0AE757D7-BA6B-46A8-AD8D-ABEDA6CA6AD9}" name="Indicador" dataDxfId="4673" totalsRowDxfId="4672" dataCellStyle="20% - Énfasis3">
      <calculatedColumnFormula>IFERROR(VLOOKUP(E324,TablaIndicadores[[Código]:[Unidad de medida]],2,0),"")</calculatedColumnFormula>
    </tableColumn>
    <tableColumn id="4" xr3:uid="{FE8ADA57-07BA-4CBB-9CFB-1169ACAEC1B1}" name="Unidad de medida" dataDxfId="4671" totalsRowDxfId="4670" dataCellStyle="20% - Énfasis3">
      <calculatedColumnFormula>IFERROR(VLOOKUP(E324,TablaIndicadores[[Código]:[Unidad de medida]],3,0),"")</calculatedColumnFormula>
    </tableColumn>
    <tableColumn id="5" xr3:uid="{34D04926-83A8-4494-A260-C64D6C7394D0}" name="Cantidad" totalsRowFunction="custom" dataDxfId="4669" totalsRowDxfId="4668">
      <totalsRowFormula array="1">IF(AND(IF(C316="Incluir",TablaSTdA1.1525461626364727375808139124492[Unidad de medida]&gt;=0,TablaSTdA1.1525461626364727375808139124492[Unidad de medida]=""))=FALSE,"No rellene el indicador sin seleccionar que quiere incluir el subtipo de acción","")</totalsRowFormula>
    </tableColumn>
    <tableColumn id="7" xr3:uid="{E7CCBEE0-9B5C-43AB-8239-72982CA105E6}" name="Incluido" dataDxfId="4667" totalsRowDxfId="4666" dataCellStyle="20% - Énfasis3"/>
  </tableColumns>
  <tableStyleInfo name="TableStyleLight9" showFirstColumn="0" showLastColumn="0" showRowStripes="1" showColumnStripes="0"/>
</table>
</file>

<file path=xl/tables/table1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2" xr:uid="{ABCC6D89-68FE-4C44-8666-13AC4F54DF9D}" name="TablaSTdA1.152546162636472737580818240125493" displayName="TablaSTdA1.152546162636472737580818240125493" ref="D332:I334" headerRowDxfId="4665" dataDxfId="4663" headerRowBorderDxfId="4664" tableBorderDxfId="4662" totalsRowBorderDxfId="4661" dataCellStyle="20% - Énfasis3">
  <autoFilter ref="D332:I334" xr:uid="{9450DB46-D38B-49E3-9F13-C69DFD5D8BE7}"/>
  <tableColumns count="6">
    <tableColumn id="1" xr3:uid="{455875AC-DC23-4B70-A688-0DE98CF85E55}" name="Tipo de Indicador" totalsRowLabel="Resultado" dataDxfId="4660" totalsRowDxfId="4659"/>
    <tableColumn id="2" xr3:uid="{52E9366C-F7FD-475E-8E01-25F7202D0A49}" name="Código indicador" totalsRowLabel="RC014" dataDxfId="4658" totalsRowDxfId="4657"/>
    <tableColumn id="3" xr3:uid="{E2ACD7FC-86A2-4E75-9DD1-0EF7DA158960}" name="Indicador" dataDxfId="4656" totalsRowDxfId="4655" dataCellStyle="20% - Énfasis3">
      <calculatedColumnFormula>IFERROR(VLOOKUP(E333,TablaIndicadores[[Código]:[Unidad de medida]],2,0),"")</calculatedColumnFormula>
    </tableColumn>
    <tableColumn id="4" xr3:uid="{34EAE7CF-54B5-4ABE-9B16-9C644AA9B8AB}" name="Unidad de medida" dataDxfId="4654" totalsRowDxfId="4653" dataCellStyle="20% - Énfasis3">
      <calculatedColumnFormula>IFERROR(VLOOKUP(E333,TablaIndicadores[[Código]:[Unidad de medida]],3,0),"")</calculatedColumnFormula>
    </tableColumn>
    <tableColumn id="5" xr3:uid="{C3E5004E-1FD1-4EC4-9D6A-0B0A35DA4821}" name="Cantidad" totalsRowFunction="custom" dataDxfId="4652" totalsRowDxfId="4651">
      <totalsRowFormula array="1">IF(AND(IF(C325="Incluir",TablaSTdA1.152546162636472737580818240125493[Unidad de medida]&gt;=0,TablaSTdA1.152546162636472737580818240125493[Unidad de medida]=""))=FALSE,"No rellene el indicador sin seleccionar que quiere incluir el subtipo de acción","")</totalsRowFormula>
    </tableColumn>
    <tableColumn id="7" xr3:uid="{830D9625-A09D-441C-8F01-470BF8381AC4}" name="Incluido" dataDxfId="4650" totalsRowDxfId="4649" dataCellStyle="20% - Énfasis3"/>
  </tableColumns>
  <tableStyleInfo name="TableStyleLight9" showFirstColumn="0" showLastColumn="0" showRowStripes="1" showColumnStripes="0"/>
</table>
</file>

<file path=xl/tables/table1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3" xr:uid="{2CA3ED92-9E7C-4F39-8DF7-C8A3B51506EE}" name="TablaSTdA1.1525461626364727375808341126494" displayName="TablaSTdA1.1525461626364727375808341126494" ref="D345:I347" headerRowDxfId="4648" dataDxfId="4646" headerRowBorderDxfId="4647" tableBorderDxfId="4645" totalsRowBorderDxfId="4644" dataCellStyle="20% - Énfasis3">
  <autoFilter ref="D345:I347" xr:uid="{01E36018-DDB6-4086-95F7-B93D9EAFA70D}"/>
  <tableColumns count="6">
    <tableColumn id="1" xr3:uid="{6D4FA27F-D1A0-4280-A3B4-E01E5FD05EE6}" name="Tipo de Indicador" totalsRowLabel="Resultado" dataDxfId="4643" totalsRowDxfId="4642"/>
    <tableColumn id="2" xr3:uid="{F9FD0656-AEB6-40CE-B7F2-6ECA3FAB44AE}" name="Código indicador" totalsRowLabel="RC014" dataDxfId="4641" totalsRowDxfId="4640"/>
    <tableColumn id="3" xr3:uid="{90D4F680-A234-4143-86D5-902E3B8ACE9F}" name="Indicador" dataDxfId="4639" totalsRowDxfId="4638" dataCellStyle="20% - Énfasis3">
      <calculatedColumnFormula>IFERROR(VLOOKUP(E346,TablaIndicadores[[Código]:[Unidad de medida]],2,0),"")</calculatedColumnFormula>
    </tableColumn>
    <tableColumn id="4" xr3:uid="{44029C57-872C-466F-8252-FDB1DA7D30D9}" name="Unidad de medida" dataDxfId="4637" totalsRowDxfId="4636" dataCellStyle="20% - Énfasis3">
      <calculatedColumnFormula>IFERROR(VLOOKUP(E346,TablaIndicadores[[Código]:[Unidad de medida]],3,0),"")</calculatedColumnFormula>
    </tableColumn>
    <tableColumn id="5" xr3:uid="{F54368D7-D0D0-4818-8EA4-A0F41AA0C4CF}" name="Cantidad" totalsRowFunction="custom" dataDxfId="4635" totalsRowDxfId="4634">
      <totalsRowFormula array="1">IF(AND(IF(C338="Incluir",TablaSTdA1.1525461626364727375808341126494[Unidad de medida]&gt;=0,TablaSTdA1.1525461626364727375808341126494[Unidad de medida]=""))=FALSE,"No rellene el indicador sin seleccionar que quiere incluir el subtipo de acción","")</totalsRowFormula>
    </tableColumn>
    <tableColumn id="7" xr3:uid="{32B1178F-197B-4B9A-8142-65F2380DFBDA}" name="Incluido" dataDxfId="4633" totalsRowDxfId="4632" dataCellStyle="20% - Énfasis3"/>
  </tableColumns>
  <tableStyleInfo name="TableStyleLight9" showFirstColumn="0" showLastColumn="0" showRowStripes="1" showColumnStripes="0"/>
</table>
</file>

<file path=xl/tables/table1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4" xr:uid="{270076D9-538B-4126-9B72-6A595F5C9172}" name="TablaSTdA1.152546162636472737580818442127495" displayName="TablaSTdA1.152546162636472737580818442127495" ref="D354:I356" headerRowDxfId="4631" dataDxfId="4629" headerRowBorderDxfId="4630" tableBorderDxfId="4628" totalsRowBorderDxfId="4627" dataCellStyle="20% - Énfasis3">
  <autoFilter ref="D354:I356" xr:uid="{E000F314-4192-44DA-9326-0DF92C200DAE}"/>
  <tableColumns count="6">
    <tableColumn id="1" xr3:uid="{BF82228B-780A-43B8-9795-917FD29BF6C8}" name="Tipo de Indicador" totalsRowLabel="Resultado" dataDxfId="4626" totalsRowDxfId="4625"/>
    <tableColumn id="2" xr3:uid="{8B172BCD-8C5D-458B-9804-77D44DAE5695}" name="Código indicador" totalsRowLabel="RC014" dataDxfId="4624" totalsRowDxfId="4623"/>
    <tableColumn id="3" xr3:uid="{797F27A5-5DA1-45E3-AA20-C4BF57F5AD46}" name="Indicador" dataDxfId="4622" totalsRowDxfId="4621" dataCellStyle="20% - Énfasis3">
      <calculatedColumnFormula>IFERROR(VLOOKUP(E355,TablaIndicadores[[Código]:[Unidad de medida]],2,0),"")</calculatedColumnFormula>
    </tableColumn>
    <tableColumn id="4" xr3:uid="{C08C5379-9B38-4E65-B2FF-FF9E2A5E5745}" name="Unidad de medida" dataDxfId="4620" totalsRowDxfId="4619" dataCellStyle="20% - Énfasis3">
      <calculatedColumnFormula>IFERROR(VLOOKUP(E355,TablaIndicadores[[Código]:[Unidad de medida]],3,0),"")</calculatedColumnFormula>
    </tableColumn>
    <tableColumn id="5" xr3:uid="{EF56B977-8F6C-41B1-9D35-51E436B04DB2}" name="Cantidad" totalsRowFunction="custom" dataDxfId="4618" totalsRowDxfId="4617">
      <totalsRowFormula array="1">IF(AND(IF(C347="Incluir",TablaSTdA1.152546162636472737580818442127495[Unidad de medida]&gt;=0,TablaSTdA1.152546162636472737580818442127495[Unidad de medida]=""))=FALSE,"No rellene el indicador sin seleccionar que quiere incluir el subtipo de acción","")</totalsRowFormula>
    </tableColumn>
    <tableColumn id="7" xr3:uid="{D702712B-093D-4D9A-BB2A-E6FCF80188BA}" name="Incluido" dataDxfId="4616" totalsRowDxfId="4615" dataCellStyle="20% - Énfasis3"/>
  </tableColumns>
  <tableStyleInfo name="TableStyleLight9" showFirstColumn="0" showLastColumn="0" showRowStripes="1" showColumnStripes="0"/>
</table>
</file>

<file path=xl/tables/table1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5" xr:uid="{E833585A-3F7F-478B-8610-18A9F1B04E04}" name="TablaSTdA1.15254616263647273758081828543128496" displayName="TablaSTdA1.15254616263647273758081828543128496" ref="D363:I365" headerRowDxfId="4614" dataDxfId="4612" headerRowBorderDxfId="4613" tableBorderDxfId="4611" totalsRowBorderDxfId="4610" dataCellStyle="20% - Énfasis3">
  <autoFilter ref="D363:I365" xr:uid="{BA12B7DE-B207-478D-83AC-1DD99CD2915D}"/>
  <tableColumns count="6">
    <tableColumn id="1" xr3:uid="{2A9BD2D0-1055-4AEA-B1E0-FD757A33BC72}" name="Tipo de Indicador" totalsRowLabel="Resultado" dataDxfId="4609" totalsRowDxfId="4608"/>
    <tableColumn id="2" xr3:uid="{4DA5E4F1-5704-4BB7-A76F-961D2404BAFC}" name="Código indicador" totalsRowLabel="RC014" dataDxfId="4607" totalsRowDxfId="4606"/>
    <tableColumn id="3" xr3:uid="{A5DED745-2C09-4A91-BAD1-123D4296C94B}" name="Indicador" dataDxfId="4605" totalsRowDxfId="4604" dataCellStyle="20% - Énfasis3">
      <calculatedColumnFormula>IFERROR(VLOOKUP(E364,TablaIndicadores[[Código]:[Unidad de medida]],2,0),"")</calculatedColumnFormula>
    </tableColumn>
    <tableColumn id="4" xr3:uid="{373B4644-2E5F-4BE7-99D2-311EFF0A1058}" name="Unidad de medida" dataDxfId="4603" totalsRowDxfId="4602" dataCellStyle="20% - Énfasis3">
      <calculatedColumnFormula>IFERROR(VLOOKUP(E364,TablaIndicadores[[Código]:[Unidad de medida]],3,0),"")</calculatedColumnFormula>
    </tableColumn>
    <tableColumn id="5" xr3:uid="{A84D0443-B14E-4A82-8039-14B07DCF75A2}" name="Cantidad" totalsRowFunction="custom" dataDxfId="4601" totalsRowDxfId="4600">
      <totalsRowFormula array="1">IF(AND(IF(C356="Incluir",TablaSTdA1.15254616263647273758081828543128496[Unidad de medida]&gt;=0,TablaSTdA1.15254616263647273758081828543128496[Unidad de medida]=""))=FALSE,"No rellene el indicador sin seleccionar que quiere incluir el subtipo de acción","")</totalsRowFormula>
    </tableColumn>
    <tableColumn id="7" xr3:uid="{A25B5E46-34AA-46C6-A1C0-B64E383C62F1}" name="Incluido" dataDxfId="4599" totalsRowDxfId="4598" dataCellStyle="20% - Énfasis3"/>
  </tableColumns>
  <tableStyleInfo name="TableStyleLight9" showFirstColumn="0" showLastColumn="0" showRowStripes="1" showColumnStripes="0"/>
</table>
</file>

<file path=xl/tables/table1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6" xr:uid="{407308E6-27DB-4321-A0FC-3BEAFE9B971F}" name="TablaSTdA1.152546162636472737580838644129497" displayName="TablaSTdA1.152546162636472737580838644129497" ref="D376:I378" headerRowDxfId="4597" dataDxfId="4595" headerRowBorderDxfId="4596" tableBorderDxfId="4594" totalsRowBorderDxfId="4593" dataCellStyle="20% - Énfasis3">
  <autoFilter ref="D376:I378" xr:uid="{55599391-BDCE-475E-9EEC-5A2EB4D1B171}"/>
  <tableColumns count="6">
    <tableColumn id="1" xr3:uid="{0AF14250-3F72-4738-AC92-832C864C1961}" name="Tipo de Indicador" totalsRowLabel="Resultado" dataDxfId="4592" totalsRowDxfId="4591"/>
    <tableColumn id="2" xr3:uid="{B224A2CD-048E-497F-BA19-3A957F895F3F}" name="Código indicador" totalsRowLabel="RC014" dataDxfId="4590" totalsRowDxfId="4589"/>
    <tableColumn id="3" xr3:uid="{AD9C4EB4-D929-44AF-BE3D-41FBDF58BE17}" name="Indicador" dataDxfId="4588" totalsRowDxfId="4587" dataCellStyle="20% - Énfasis3">
      <calculatedColumnFormula>IFERROR(VLOOKUP(E377,TablaIndicadores[[Código]:[Unidad de medida]],2,0),"")</calculatedColumnFormula>
    </tableColumn>
    <tableColumn id="4" xr3:uid="{513E630A-42EA-41A3-967A-3D261EA40F5D}" name="Unidad de medida" dataDxfId="4586" totalsRowDxfId="4585" dataCellStyle="20% - Énfasis3">
      <calculatedColumnFormula>IFERROR(VLOOKUP(E377,TablaIndicadores[[Código]:[Unidad de medida]],3,0),"")</calculatedColumnFormula>
    </tableColumn>
    <tableColumn id="5" xr3:uid="{2727E9D2-CFB9-432D-9295-8A25A18193A9}" name="Cantidad" totalsRowFunction="custom" dataDxfId="4584" totalsRowDxfId="4583">
      <totalsRowFormula array="1">IF(AND(IF(C369="Incluir",TablaSTdA1.152546162636472737580838644129497[Unidad de medida]&gt;=0,TablaSTdA1.152546162636472737580838644129497[Unidad de medida]=""))=FALSE,"No rellene el indicador sin seleccionar que quiere incluir el subtipo de acción","")</totalsRowFormula>
    </tableColumn>
    <tableColumn id="7" xr3:uid="{A971C159-5CD1-4AB5-881F-960227706F7F}" name="Incluido" dataDxfId="4582" totalsRowDxfId="4581" dataCellStyle="20% - Énfasis3"/>
  </tableColumns>
  <tableStyleInfo name="TableStyleLight9" showFirstColumn="0" showLastColumn="0" showRowStripes="1" showColumnStripes="0"/>
</table>
</file>

<file path=xl/tables/table1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7" xr:uid="{AE6AB5C1-DA2A-4817-BB30-35F2B44A664D}" name="TablaSTdA1.15254616263647273758081848745130498" displayName="TablaSTdA1.15254616263647273758081848745130498" ref="D385:I387" headerRowDxfId="4580" dataDxfId="4578" headerRowBorderDxfId="4579" tableBorderDxfId="4577" totalsRowBorderDxfId="4576" dataCellStyle="20% - Énfasis3">
  <autoFilter ref="D385:I387" xr:uid="{9E27734E-9381-485D-AD0C-417FA7E38DD4}"/>
  <tableColumns count="6">
    <tableColumn id="1" xr3:uid="{2D7D2256-3166-49C1-85DD-38FFFE915DEE}" name="Tipo de Indicador" totalsRowLabel="Resultado" dataDxfId="4575" totalsRowDxfId="4574"/>
    <tableColumn id="2" xr3:uid="{D4554D22-DDBC-4282-86B1-779C83FB0C22}" name="Código indicador" totalsRowLabel="RC014" dataDxfId="4573" totalsRowDxfId="4572"/>
    <tableColumn id="3" xr3:uid="{FFB170FD-A622-451E-8527-68E1765D8F70}" name="Indicador" dataDxfId="4571" totalsRowDxfId="4570" dataCellStyle="20% - Énfasis3">
      <calculatedColumnFormula>IFERROR(VLOOKUP(E386,TablaIndicadores[[Código]:[Unidad de medida]],2,0),"")</calculatedColumnFormula>
    </tableColumn>
    <tableColumn id="4" xr3:uid="{3769B0B1-88A5-4E49-AB52-6CDBAA5330C4}" name="Unidad de medida" dataDxfId="4569" totalsRowDxfId="4568" dataCellStyle="20% - Énfasis3">
      <calculatedColumnFormula>IFERROR(VLOOKUP(E386,TablaIndicadores[[Código]:[Unidad de medida]],3,0),"")</calculatedColumnFormula>
    </tableColumn>
    <tableColumn id="5" xr3:uid="{AA4CD0F0-D1EE-485C-A3C9-658669E86761}" name="Cantidad" totalsRowFunction="custom" dataDxfId="4567" totalsRowDxfId="4566">
      <totalsRowFormula array="1">IF(AND(IF(C378="Incluir",TablaSTdA1.15254616263647273758081848745130498[Unidad de medida]&gt;=0,TablaSTdA1.15254616263647273758081848745130498[Unidad de medida]=""))=FALSE,"No rellene el indicador sin seleccionar que quiere incluir el subtipo de acción","")</totalsRowFormula>
    </tableColumn>
    <tableColumn id="7" xr3:uid="{CD3B96B8-17B8-4991-A391-7CDD6F8B7222}" name="Incluido" dataDxfId="4565" totalsRowDxfId="4564" dataCellStyle="20% - Énfasis3"/>
  </tableColumns>
  <tableStyleInfo name="TableStyleLight9" showFirstColumn="0" showLastColumn="0" showRowStripes="1" showColumnStripes="0"/>
</table>
</file>

<file path=xl/tables/table1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8" xr:uid="{EF321FAB-74C0-45FB-B884-3142A41D8BEC}" name="TablaSTdA1.1525461626364727375808182858846131499" displayName="TablaSTdA1.1525461626364727375808182858846131499" ref="D394:I396" headerRowDxfId="4563" dataDxfId="4561" headerRowBorderDxfId="4562" tableBorderDxfId="4560" totalsRowBorderDxfId="4559" dataCellStyle="20% - Énfasis3">
  <autoFilter ref="D394:I396" xr:uid="{EF914FFC-553E-4BD7-AD24-6B2EB27CD20A}"/>
  <tableColumns count="6">
    <tableColumn id="1" xr3:uid="{2C88B54D-348A-4FAB-9A2E-392035BA79A7}" name="Tipo de Indicador" totalsRowLabel="Resultado" dataDxfId="4558" totalsRowDxfId="4557"/>
    <tableColumn id="2" xr3:uid="{4682CD61-E702-428A-ABA3-376590C65C88}" name="Código indicador" totalsRowLabel="RC014" dataDxfId="4556" totalsRowDxfId="4555"/>
    <tableColumn id="3" xr3:uid="{9C7412DC-37AB-4514-B808-F1229BDDF152}" name="Indicador" dataDxfId="4554" totalsRowDxfId="4553" dataCellStyle="20% - Énfasis3">
      <calculatedColumnFormula>IFERROR(VLOOKUP(E395,TablaIndicadores[[Código]:[Unidad de medida]],2,0),"")</calculatedColumnFormula>
    </tableColumn>
    <tableColumn id="4" xr3:uid="{CBF10BE5-D755-45B7-8EF0-4C8AB3DC3555}" name="Unidad de medida" dataDxfId="4552" totalsRowDxfId="4551" dataCellStyle="20% - Énfasis3">
      <calculatedColumnFormula>IFERROR(VLOOKUP(E395,TablaIndicadores[[Código]:[Unidad de medida]],3,0),"")</calculatedColumnFormula>
    </tableColumn>
    <tableColumn id="5" xr3:uid="{178CA9A0-F8FC-4E31-BDB5-7AB00B350DA2}" name="Cantidad" totalsRowFunction="custom" dataDxfId="4550" totalsRowDxfId="4549">
      <totalsRowFormula array="1">IF(AND(IF(C387="Incluir",TablaSTdA1.1525461626364727375808182858846131499[Unidad de medida]&gt;=0,TablaSTdA1.1525461626364727375808182858846131499[Unidad de medida]=""))=FALSE,"No rellene el indicador sin seleccionar que quiere incluir el subtipo de acción","")</totalsRowFormula>
    </tableColumn>
    <tableColumn id="7" xr3:uid="{4E0F8AE9-12E6-427A-8E2C-6AB06ACC98D3}" name="Incluido" dataDxfId="4548" totalsRowDxfId="4547" dataCellStyle="20% - Énfasis3"/>
  </tableColumns>
  <tableStyleInfo name="TableStyleLight9" showFirstColumn="0" showLastColumn="0" showRowStripes="1" showColumnStripes="0"/>
</table>
</file>

<file path=xl/tables/table1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9" xr:uid="{FCE2FAF2-C4C4-4CCA-8459-EDF7AF6EA34D}" name="TablaSTdA1.152546162636472737580818285888947132500" displayName="TablaSTdA1.152546162636472737580818285888947132500" ref="D403:I405" headerRowDxfId="4546" dataDxfId="4544" headerRowBorderDxfId="4545" tableBorderDxfId="4543" totalsRowBorderDxfId="4542" dataCellStyle="20% - Énfasis3">
  <autoFilter ref="D403:I405" xr:uid="{BC062379-FBF9-418C-955F-CB85386705AC}"/>
  <tableColumns count="6">
    <tableColumn id="1" xr3:uid="{3B120634-C413-4578-85DF-A0B7538210ED}" name="Tipo de Indicador" totalsRowLabel="Resultado" dataDxfId="4541" totalsRowDxfId="4540"/>
    <tableColumn id="2" xr3:uid="{5C1788B7-306A-4CB8-BC12-CD2300884866}" name="Código indicador" totalsRowLabel="RC014" dataDxfId="4539" totalsRowDxfId="4538"/>
    <tableColumn id="3" xr3:uid="{1B5050FD-2328-4140-A630-9DC382E178F9}" name="Indicador" dataDxfId="4537" totalsRowDxfId="4536" dataCellStyle="20% - Énfasis3">
      <calculatedColumnFormula>IFERROR(VLOOKUP(E404,TablaIndicadores[[Código]:[Unidad de medida]],2,0),"")</calculatedColumnFormula>
    </tableColumn>
    <tableColumn id="4" xr3:uid="{20E85D6A-627B-4E36-9C6B-393B68A3E5E3}" name="Unidad de medida" dataDxfId="4535" totalsRowDxfId="4534" dataCellStyle="20% - Énfasis3">
      <calculatedColumnFormula>IFERROR(VLOOKUP(E404,TablaIndicadores[[Código]:[Unidad de medida]],3,0),"")</calculatedColumnFormula>
    </tableColumn>
    <tableColumn id="5" xr3:uid="{05FF3F67-4371-4F98-B7AB-FF6F051AEF8C}" name="Cantidad" totalsRowFunction="custom" dataDxfId="4533" totalsRowDxfId="4532">
      <totalsRowFormula array="1">IF(AND(IF(C396="Incluir",TablaSTdA1.152546162636472737580818285888947132500[Unidad de medida]&gt;=0,TablaSTdA1.152546162636472737580818285888947132500[Unidad de medida]=""))=FALSE,"No rellene el indicador sin seleccionar que quiere incluir el subtipo de acción","")</totalsRowFormula>
    </tableColumn>
    <tableColumn id="7" xr3:uid="{0293B18A-7636-42A3-BBC1-2F25BA76628C}" name="Incluido" dataDxfId="4531" totalsRowDxfId="4530" dataCellStyle="20% - Énfasis3"/>
  </tableColumns>
  <tableStyleInfo name="TableStyleLight9" showFirstColumn="0" showLastColumn="0" showRowStripes="1" showColumnStripes="0"/>
</table>
</file>

<file path=xl/tables/table1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0" xr:uid="{92E109DF-1EBE-499F-A5FF-51EA1D30162E}" name="TablaSTdA1.1489460501" displayName="TablaSTdA1.1489460501" ref="D17:I19" headerRowDxfId="4529" headerRowBorderDxfId="4528" tableBorderDxfId="4527" totalsRowBorderDxfId="4526">
  <autoFilter ref="D17:I19" xr:uid="{B80A10F8-3515-48D8-845B-9A7A9BA736D1}"/>
  <tableColumns count="6">
    <tableColumn id="1" xr3:uid="{600EC225-988A-477B-AD17-35617A4BA1B3}" name="Tipo de Indicador" totalsRowLabel="Resultado" dataDxfId="4525" totalsRowDxfId="4524"/>
    <tableColumn id="2" xr3:uid="{DC8EE265-CC9B-4623-8B32-38EE4F006AF2}" name="Código indicador" totalsRowLabel="RC014" dataDxfId="4523" totalsRowDxfId="4522"/>
    <tableColumn id="3" xr3:uid="{C67402B1-4AB6-43E0-9398-C99A34769992}" name="Indicador" dataDxfId="4521" dataCellStyle="20% - Énfasis3">
      <calculatedColumnFormula>IFERROR(VLOOKUP(E18,TablaIndicadores[[Código]:[Unidad de medida]],2,0),"")</calculatedColumnFormula>
    </tableColumn>
    <tableColumn id="4" xr3:uid="{85AD6D70-1212-4765-8BA3-B6B6D13BAF65}" name="Unidad de medida" dataDxfId="4520" totalsRowDxfId="4519" dataCellStyle="20% - Énfasis3">
      <calculatedColumnFormula>IFERROR(VLOOKUP(E18,TablaIndicadores[[Código]:[Unidad de medida]],3,0),"")</calculatedColumnFormula>
    </tableColumn>
    <tableColumn id="5" xr3:uid="{FCF241FD-F3FE-450F-847F-B9A78872E81E}" name="Cantidad" totalsRowFunction="custom" dataDxfId="4518" totalsRowDxfId="4517">
      <totalsRowFormula array="1">IF(AND(IF(C10="Incluir",TablaSTdA1.1489460501[Unidad de medida]&gt;=0,TablaSTdA1.1489460501[Unidad de medida]=""))=FALSE,"No rellene el indicador sin seleccionar que quiere incluir el subtipo de acción","")</totalsRowFormula>
    </tableColumn>
    <tableColumn id="7" xr3:uid="{A5386ADB-2651-4FB6-B2D1-D73967D0A6E7}" name="Incluido" dataDxfId="4516" dataCellStyle="20% - Énfasis3"/>
  </tableColumns>
  <tableStyleInfo name="TableStyleLight9" showFirstColumn="0" showLastColumn="0" showRowStripes="1" showColumnStripes="0"/>
</table>
</file>

<file path=xl/tables/table1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1" xr:uid="{A9DF3FE0-73A3-46A7-8D64-AA08AF4A5FB6}" name="TablaSTdA1.148593461502" displayName="TablaSTdA1.148593461502" ref="D26:I28" dataDxfId="4514" headerRowBorderDxfId="4515" tableBorderDxfId="4513" totalsRowBorderDxfId="4512" dataCellStyle="20% - Énfasis3" totalsRowCellStyle="20% - Énfasis3">
  <autoFilter ref="D26:I28" xr:uid="{9AC2EDAC-35BA-4E89-BB69-8CCC777A48A1}"/>
  <tableColumns count="6">
    <tableColumn id="1" xr3:uid="{FE88F857-AEA8-4FA1-92AD-EF4DDD19116C}" name="Tipo de Indicador" totalsRowLabel="Resultado" dataDxfId="4511" totalsRowDxfId="4510" dataCellStyle="20% - Énfasis3"/>
    <tableColumn id="2" xr3:uid="{1861F5AF-4164-43A2-A0FC-7394667F6E5B}" name="Código indicador" totalsRowLabel="RC014" dataDxfId="4509" totalsRowDxfId="4508" dataCellStyle="20% - Énfasis3"/>
    <tableColumn id="3" xr3:uid="{4C002894-B6DF-4537-AE98-1F30726EAE1B}" name="Indicador" dataDxfId="4507" dataCellStyle="20% - Énfasis3">
      <calculatedColumnFormula>IFERROR(VLOOKUP(E27,TablaIndicadores[[Código]:[Unidad de medida]],2,0),"")</calculatedColumnFormula>
    </tableColumn>
    <tableColumn id="4" xr3:uid="{BFAB46C1-10A1-43AA-8AF9-17182877FD12}" name="Unidad de medida" dataDxfId="4506" dataCellStyle="20% - Énfasis3">
      <calculatedColumnFormula>IFERROR(VLOOKUP(E27,TablaIndicadores[[Código]:[Unidad de medida]],3,0),"")</calculatedColumnFormula>
    </tableColumn>
    <tableColumn id="5" xr3:uid="{5119D038-D1F7-42F8-9962-289370989940}" name="Cantidad" totalsRowFunction="custom" dataDxfId="4505" totalsRowDxfId="4504" dataCellStyle="20% - Énfasis3">
      <totalsRowFormula array="1">IF(AND(IF(C19="Incluir",TablaSTdA1.148593461502[Unidad de medida]&gt;=0,TablaSTdA1.148593461502[Unidad de medida]=""))=FALSE,"No rellene el indicador sin seleccionar que quiere incluir el subtipo de acción","")</totalsRowFormula>
    </tableColumn>
    <tableColumn id="7" xr3:uid="{180BC755-683E-4465-8732-BFD4087B9D02}" name="Incluido" dataDxfId="4503" dataCellStyle="20% - Énfasis3"/>
  </tableColumns>
  <tableStyleInfo name="TableStyleLight9" showFirstColumn="0" showLastColumn="0" showRowStripes="1" showColumnStripes="0"/>
</table>
</file>

<file path=xl/tables/table1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2" xr:uid="{D7A1AFA1-6E43-423A-BD5C-A32DDCF2774F}" name="TablaSTdA1.14850694462503" displayName="TablaSTdA1.14850694462503" ref="D37:I39" headerRowDxfId="4502" dataDxfId="4500" headerRowBorderDxfId="4501" tableBorderDxfId="4499" totalsRowBorderDxfId="4498" headerRowCellStyle="20% - Énfasis3" dataCellStyle="20% - Énfasis3">
  <autoFilter ref="D37:I39" xr:uid="{D620C009-EFCF-4E5F-86D1-AB65F9F6F23A}"/>
  <tableColumns count="6">
    <tableColumn id="1" xr3:uid="{276D9786-BC2D-42CE-B844-D9A1CE51D0A5}" name="Tipo de Indicador" totalsRowLabel="Resultado" dataDxfId="4497" totalsRowDxfId="4496"/>
    <tableColumn id="2" xr3:uid="{08A3A7FD-8574-4E24-A6F1-59F2E67307BF}" name="Código indicador" totalsRowLabel="RC014" dataDxfId="4495" totalsRowDxfId="4494"/>
    <tableColumn id="3" xr3:uid="{80C42FCA-59A5-4F7F-B429-B7D5E721B817}" name="Indicador" dataDxfId="4493" dataCellStyle="20% - Énfasis3">
      <calculatedColumnFormula>IFERROR(VLOOKUP(E38,TablaIndicadores[[Código]:[Unidad de medida]],2,0),"")</calculatedColumnFormula>
    </tableColumn>
    <tableColumn id="4" xr3:uid="{8A210949-41AD-49D4-BE58-3E541EB8CAE8}" name="Unidad de medida" dataDxfId="4492" dataCellStyle="20% - Énfasis3">
      <calculatedColumnFormula>IFERROR(VLOOKUP(E38,TablaIndicadores[[Código]:[Unidad de medida]],3,0),"")</calculatedColumnFormula>
    </tableColumn>
    <tableColumn id="5" xr3:uid="{917C58F6-8E38-44D6-BC41-35449C8B765F}" name="Cantidad" totalsRowFunction="custom" dataDxfId="4491">
      <totalsRowFormula array="1">IF(AND(IF(C28="Incluir",TablaSTdA1.14850694462503[Unidad de medida]&gt;=0,TablaSTdA1.14850694462503[Unidad de medida]=""))=FALSE,"No rellene el indicador sin seleccionar que quiere incluir el subtipo de acción","")</totalsRowFormula>
    </tableColumn>
    <tableColumn id="7" xr3:uid="{A0A8C0C8-0447-46B7-9C6E-F0A4CDCC34FB}" name="Incluido" dataDxfId="4490" dataCellStyle="20% - Énfasis3"/>
  </tableColumns>
  <tableStyleInfo name="TableStyleLight9" showFirstColumn="0" showLastColumn="0" showRowStripes="1" showColumnStripes="0"/>
</table>
</file>

<file path=xl/tables/table1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3" xr:uid="{8DA18176-E6B3-4516-B4C3-F8ECDEA6979C}" name="TablaSTdA1.1485051895463504" displayName="TablaSTdA1.1485051895463504" ref="D46:I48" headerRowDxfId="4489" dataDxfId="4487" headerRowBorderDxfId="4488" tableBorderDxfId="4486" totalsRowBorderDxfId="4485" headerRowCellStyle="20% - Énfasis3" dataCellStyle="20% - Énfasis3">
  <autoFilter ref="D46:I48" xr:uid="{CD7D4C66-593F-4407-BBA4-6C6B24365FE3}"/>
  <tableColumns count="6">
    <tableColumn id="1" xr3:uid="{85410A0B-3185-4D3D-9BA3-95315C2E8128}" name="Tipo de Indicador" totalsRowLabel="Resultado" dataDxfId="4484" totalsRowDxfId="4483"/>
    <tableColumn id="2" xr3:uid="{7EE323D1-5A06-455B-91F5-75AE71A984A7}" name="Código indicador" totalsRowLabel="RC014" dataDxfId="4482" totalsRowDxfId="4481"/>
    <tableColumn id="3" xr3:uid="{DA29FBFF-527C-4078-87C6-427F951FA807}" name="Indicador" dataDxfId="4480" totalsRowDxfId="4479" dataCellStyle="20% - Énfasis3">
      <calculatedColumnFormula>IFERROR(VLOOKUP(E47,TablaIndicadores[[Código]:[Unidad de medida]],2,0),"")</calculatedColumnFormula>
    </tableColumn>
    <tableColumn id="4" xr3:uid="{11BA5A08-228D-4B9A-A8D3-CD7E785C7EDB}" name="Unidad de medida" dataDxfId="4478" totalsRowDxfId="4477" dataCellStyle="20% - Énfasis3">
      <calculatedColumnFormula>IFERROR(VLOOKUP(E47,TablaIndicadores[[Código]:[Unidad de medida]],3,0),"")</calculatedColumnFormula>
    </tableColumn>
    <tableColumn id="5" xr3:uid="{890E8233-B72B-4640-B17D-BC23B20897D8}" name="Cantidad" totalsRowFunction="custom" dataDxfId="4476" totalsRowDxfId="4475">
      <totalsRowFormula array="1">IF(AND(IF(C37="Incluir",TablaSTdA1.1485051895463504[Unidad de medida]&gt;=0,TablaSTdA1.1485051895463504[Unidad de medida]=""))=FALSE,"No rellene el indicador sin seleccionar que quiere incluir el subtipo de acción","")</totalsRowFormula>
    </tableColumn>
    <tableColumn id="7" xr3:uid="{31D4F782-56F3-42B2-BFB7-930DC4C5A534}" name="Incluido" dataDxfId="4474" totalsRowDxfId="4473" dataCellStyle="20% - Énfasis3"/>
  </tableColumns>
  <tableStyleInfo name="TableStyleLight9" showFirstColumn="0" showLastColumn="0" showRowStripes="1" showColumnStripes="0"/>
</table>
</file>

<file path=xl/tables/table1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4" xr:uid="{3CEAA5D2-6F33-41AE-9E17-2A3705003109}" name="TablaSTdA1.1521096464505" displayName="TablaSTdA1.1521096464505" ref="D59:I61" headerRowDxfId="4472" headerRowBorderDxfId="4471" tableBorderDxfId="4470" totalsRowBorderDxfId="4469">
  <autoFilter ref="D59:I61" xr:uid="{EE5B3FD1-721B-49E7-AA08-E2E7737E61E9}"/>
  <tableColumns count="6">
    <tableColumn id="1" xr3:uid="{34AF1DFB-1239-42D4-8C3F-292212069CAD}" name="Tipo de Indicador" totalsRowLabel="Resultado" dataDxfId="4468" totalsRowDxfId="4467"/>
    <tableColumn id="2" xr3:uid="{DB61C5AB-0786-4224-99DB-1CDCC12E8658}" name="Código indicador" totalsRowLabel="RC014" dataDxfId="4466" totalsRowDxfId="4465"/>
    <tableColumn id="3" xr3:uid="{B27413A3-FE0F-4F9C-9A62-6E9B72A01620}" name="Indicador" dataDxfId="4464" totalsRowDxfId="4463" dataCellStyle="20% - Énfasis3">
      <calculatedColumnFormula>IFERROR(VLOOKUP(E60,TablaIndicadores[[Código]:[Unidad de medida]],2,0),"")</calculatedColumnFormula>
    </tableColumn>
    <tableColumn id="4" xr3:uid="{E1D28AE7-6875-43C3-8757-CAB4845CABA0}" name="Unidad de medida" dataDxfId="4462" totalsRowDxfId="4461" dataCellStyle="20% - Énfasis3">
      <calculatedColumnFormula>IFERROR(VLOOKUP(E60,TablaIndicadores[[Código]:[Unidad de medida]],3,0),"")</calculatedColumnFormula>
    </tableColumn>
    <tableColumn id="5" xr3:uid="{6A3525DA-AB31-436F-9E6C-438A3EF85B60}" name="Cantidad" totalsRowFunction="custom" dataDxfId="4460" totalsRowDxfId="4459">
      <totalsRowFormula array="1">IF(AND(IF(C52="Incluir",TablaSTdA1.1521096464505[Unidad de medida]&gt;=0,TablaSTdA1.1521096464505[Unidad de medida]=""))=FALSE,"No rellene el indicador sin seleccionar que quiere incluir el subtipo de acción","")</totalsRowFormula>
    </tableColumn>
    <tableColumn id="7" xr3:uid="{4BFDA20E-08E8-46AE-80D5-06EB577E81B7}" name="Incluido" dataDxfId="4458" totalsRowDxfId="4457" dataCellStyle="20% - Énfasis3"/>
  </tableColumns>
  <tableStyleInfo name="TableStyleLight9" showFirstColumn="0" showLastColumn="0" showRowStripes="1" showColumnStripes="0"/>
</table>
</file>

<file path=xl/tables/table1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5" xr:uid="{75E301B1-D961-4AC3-BF2F-D5DAD030A542}" name="TablaSTdA1.148531197465506" displayName="TablaSTdA1.148531197465506" ref="D68:I70" headerRowDxfId="4456" headerRowBorderDxfId="4455" tableBorderDxfId="4454" totalsRowBorderDxfId="4453">
  <autoFilter ref="D68:I70" xr:uid="{42E9B6F1-DF53-4168-8B21-F601DDFBCA60}"/>
  <tableColumns count="6">
    <tableColumn id="1" xr3:uid="{3B422CE3-AF34-46F4-B297-30B40C2961CA}" name="Tipo de Indicador" totalsRowLabel="Resultado" dataDxfId="4452" totalsRowDxfId="4451"/>
    <tableColumn id="2" xr3:uid="{177484E3-1E31-4D2F-950E-B2B5AFE150A6}" name="Código indicador" totalsRowLabel="RC014" dataDxfId="4450" totalsRowDxfId="4449"/>
    <tableColumn id="3" xr3:uid="{A4A1C354-3393-4D0A-9540-5400DFFBEFEF}" name="Indicador" dataDxfId="4448" totalsRowDxfId="4447" dataCellStyle="20% - Énfasis3">
      <calculatedColumnFormula>IFERROR(VLOOKUP(E69,TablaIndicadores[[Código]:[Unidad de medida]],2,0),"")</calculatedColumnFormula>
    </tableColumn>
    <tableColumn id="4" xr3:uid="{DC969852-F7D5-4108-A04A-7FC5C6290FA2}" name="Unidad de medida" dataDxfId="4446" totalsRowDxfId="4445" dataCellStyle="20% - Énfasis3">
      <calculatedColumnFormula>IFERROR(VLOOKUP(E69,TablaIndicadores[[Código]:[Unidad de medida]],3,0),"")</calculatedColumnFormula>
    </tableColumn>
    <tableColumn id="5" xr3:uid="{CC2BF425-1729-4F62-941D-A091E408C323}" name="Cantidad" totalsRowFunction="custom" dataDxfId="4444" totalsRowDxfId="4443">
      <totalsRowFormula array="1">IF(AND(IF(C61="Incluir",TablaSTdA1.148531197465506[Unidad de medida]&gt;=0,TablaSTdA1.148531197465506[Unidad de medida]=""))=FALSE,"No rellene el indicador sin seleccionar que quiere incluir el subtipo de acción","")</totalsRowFormula>
    </tableColumn>
    <tableColumn id="7" xr3:uid="{908A6EB9-5158-4005-982C-2917843A94C5}" name="Incluido" dataDxfId="4442" totalsRowDxfId="4441" dataCellStyle="20% - Énfasis3"/>
  </tableColumns>
  <tableStyleInfo name="TableStyleLight9" showFirstColumn="0" showLastColumn="0" showRowStripes="1" showColumnStripes="0"/>
</table>
</file>

<file path=xl/tables/table1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6" xr:uid="{9B380CA3-87D8-4A26-938F-313DFF113279}" name="TablaSTdA1.152541298466507" displayName="TablaSTdA1.152541298466507" ref="D79:I81" headerRowDxfId="4440" headerRowBorderDxfId="4439" tableBorderDxfId="4438" totalsRowBorderDxfId="4437">
  <autoFilter ref="D79:I81" xr:uid="{841A434A-E4A4-4475-B699-6C7E979BCFAB}"/>
  <tableColumns count="6">
    <tableColumn id="1" xr3:uid="{68B15644-DCD8-41A4-A4D9-ACFE405656D8}" name="Tipo de Indicador" totalsRowLabel="Resultado" dataDxfId="4436" totalsRowDxfId="4435" dataCellStyle="20% - Énfasis3"/>
    <tableColumn id="2" xr3:uid="{14986651-115F-477F-95B0-770F85FDA773}" name="Código indicador" totalsRowLabel="RC014" dataDxfId="4434" totalsRowDxfId="4433"/>
    <tableColumn id="3" xr3:uid="{709D0A5D-34E3-4A67-9994-690D8A0F8D21}" name="Indicador" dataDxfId="4432" totalsRowDxfId="4431" dataCellStyle="20% - Énfasis3">
      <calculatedColumnFormula>IFERROR(VLOOKUP(E80,TablaIndicadores[[Código]:[Unidad de medida]],2,0),"")</calculatedColumnFormula>
    </tableColumn>
    <tableColumn id="4" xr3:uid="{7336846A-C244-42EC-A454-A96A2EDDED3E}" name="Unidad de medida" dataDxfId="4430" totalsRowDxfId="4429" dataCellStyle="20% - Énfasis3">
      <calculatedColumnFormula>IFERROR(VLOOKUP(E80,TablaIndicadores[[Código]:[Unidad de medida]],3,0),"")</calculatedColumnFormula>
    </tableColumn>
    <tableColumn id="5" xr3:uid="{DCF9C8D9-DE12-41ED-87CB-04D63A74923D}" name="Cantidad" totalsRowFunction="custom" dataDxfId="4428" totalsRowDxfId="4427">
      <totalsRowFormula array="1">IF(AND(IF(C72="Incluir",TablaSTdA1.152541298466507[Unidad de medida]&gt;=0,TablaSTdA1.152541298466507[Unidad de medida]=""))=FALSE,"No rellene el indicador sin seleccionar que quiere incluir el subtipo de acción","")</totalsRowFormula>
    </tableColumn>
    <tableColumn id="7" xr3:uid="{5DB104D7-C0DC-479E-8DDB-444C27EE9C17}" name="Incluido" dataDxfId="4426" totalsRowDxfId="4425" dataCellStyle="20% - Énfasis3"/>
  </tableColumns>
  <tableStyleInfo name="TableStyleLight9" showFirstColumn="0" showLastColumn="0" showRowStripes="1" showColumnStripes="0"/>
</table>
</file>

<file path=xl/tables/table1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7" xr:uid="{391753CC-1A27-4673-9822-2CDB6D36F79E}" name="TablaSTdA1.14853551399467508" displayName="TablaSTdA1.14853551399467508" ref="D88:I90" headerRowDxfId="4424" dataDxfId="4422" headerRowBorderDxfId="4423" tableBorderDxfId="4421" totalsRowBorderDxfId="4420" dataCellStyle="20% - Énfasis3">
  <autoFilter ref="D88:I90" xr:uid="{87A593CD-D0F2-482E-856A-FEEA60DFE682}"/>
  <tableColumns count="6">
    <tableColumn id="1" xr3:uid="{9CEBCF34-1E40-45D6-B2C9-7A9FA2CCC985}" name="Tipo de Indicador" totalsRowLabel="Resultado" dataDxfId="4419" totalsRowDxfId="4418"/>
    <tableColumn id="2" xr3:uid="{8FBECE30-0B24-4A2A-8EA6-95E6BC8483B5}" name="Código indicador" totalsRowLabel="RC014" dataDxfId="4417" totalsRowDxfId="4416"/>
    <tableColumn id="3" xr3:uid="{9E325971-221E-44B8-97BA-BA23AC9B309B}" name="Indicador" dataDxfId="4415" totalsRowDxfId="4414" dataCellStyle="20% - Énfasis3">
      <calculatedColumnFormula>IFERROR(VLOOKUP(E89,TablaIndicadores[[Código]:[Unidad de medida]],2,0),"")</calculatedColumnFormula>
    </tableColumn>
    <tableColumn id="4" xr3:uid="{80B393F2-CBA1-47C0-B312-2ABC80CCCE6D}" name="Unidad de medida" dataDxfId="4413" totalsRowDxfId="4412" dataCellStyle="20% - Énfasis3">
      <calculatedColumnFormula>IFERROR(VLOOKUP(E89,TablaIndicadores[[Código]:[Unidad de medida]],3,0),"")</calculatedColumnFormula>
    </tableColumn>
    <tableColumn id="5" xr3:uid="{D325DC07-3C94-414A-A90D-146B37FE8EFB}" name="Cantidad" totalsRowFunction="custom" dataDxfId="4411" totalsRowDxfId="4410">
      <totalsRowFormula array="1">IF(AND(IF(C81="Incluir",TablaSTdA1.14853551399467508[Unidad de medida]&gt;=0,TablaSTdA1.14853551399467508[Unidad de medida]=""))=FALSE,"No rellene el indicador sin seleccionar que quiere incluir el subtipo de acción","")</totalsRowFormula>
    </tableColumn>
    <tableColumn id="7" xr3:uid="{3235F100-F8A8-4E6F-85CD-43FB1C770979}" name="Incluido" dataDxfId="4409" totalsRowDxfId="4408" dataCellStyle="20% - Énfasis3"/>
  </tableColumns>
  <tableStyleInfo name="TableStyleLight9" showFirstColumn="0" showLastColumn="0" showRowStripes="1" showColumnStripes="0"/>
</table>
</file>

<file path=xl/tables/table1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8" xr:uid="{939300E0-C076-47B7-BFEF-97C15D9ECDF1}" name="TablaSTdA1.14853555614100468509" displayName="TablaSTdA1.14853555614100468509" ref="D97:I99" headerRowDxfId="4407" dataDxfId="4405" headerRowBorderDxfId="4406" tableBorderDxfId="4404" totalsRowBorderDxfId="4403" dataCellStyle="20% - Énfasis3">
  <autoFilter ref="D97:I99" xr:uid="{DEA36D4B-04A8-43A7-9106-6A8935E26BEB}"/>
  <tableColumns count="6">
    <tableColumn id="1" xr3:uid="{0AD849A7-5E4E-4DE4-919D-4C9B2ECA997E}" name="Tipo de Indicador" totalsRowLabel="Resultado" dataDxfId="4402" totalsRowDxfId="4401"/>
    <tableColumn id="2" xr3:uid="{4685FA31-C579-4C8F-A11F-DEF30D1A0481}" name="Código indicador" totalsRowLabel="RC014" dataDxfId="4400" totalsRowDxfId="4399"/>
    <tableColumn id="3" xr3:uid="{98DDFABA-0D41-4645-A994-81A43D8C77DF}" name="Indicador" dataDxfId="4398" totalsRowDxfId="4397" dataCellStyle="20% - Énfasis3">
      <calculatedColumnFormula>IFERROR(VLOOKUP(E98,TablaIndicadores[[Código]:[Unidad de medida]],2,0),"")</calculatedColumnFormula>
    </tableColumn>
    <tableColumn id="4" xr3:uid="{FCB51748-532F-4D73-A5F1-44CBC5A4EA7B}" name="Unidad de medida" dataDxfId="4396" totalsRowDxfId="4395" dataCellStyle="20% - Énfasis3">
      <calculatedColumnFormula>IFERROR(VLOOKUP(E98,TablaIndicadores[[Código]:[Unidad de medida]],3,0),"")</calculatedColumnFormula>
    </tableColumn>
    <tableColumn id="5" xr3:uid="{F724C00A-F807-4D6F-9687-0E54FFFD7840}" name="Cantidad" totalsRowFunction="custom" dataDxfId="4394" totalsRowDxfId="4393">
      <totalsRowFormula array="1">IF(AND(IF(C90="Incluir",TablaSTdA1.14853555614100468509[Unidad de medida]&gt;=0,TablaSTdA1.14853555614100468509[Unidad de medida]=""))=FALSE,"No rellene el indicador sin seleccionar que quiere incluir el subtipo de acción","")</totalsRowFormula>
    </tableColumn>
    <tableColumn id="7" xr3:uid="{5EB7F71C-5CC2-4E30-94CE-76230389A118}" name="Incluido" dataDxfId="4392" totalsRowDxfId="4391" dataCellStyle="20% - Énfasis3"/>
  </tableColumns>
  <tableStyleInfo name="TableStyleLight9" showFirstColumn="0" showLastColumn="0" showRowStripes="1" showColumnStripes="0"/>
</table>
</file>

<file path=xl/tables/table1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9" xr:uid="{3F731A9D-E2D5-4474-A5CA-869836C5917C}" name="TablaSTdA1.1485355565715101469510" displayName="TablaSTdA1.1485355565715101469510" ref="D106:I108" headerRowDxfId="4390" dataDxfId="4388" headerRowBorderDxfId="4389" tableBorderDxfId="4387" totalsRowBorderDxfId="4386" dataCellStyle="20% - Énfasis3">
  <autoFilter ref="D106:I108" xr:uid="{6581E392-A142-4728-9795-A807192909F7}"/>
  <tableColumns count="6">
    <tableColumn id="1" xr3:uid="{EBFBC689-E06A-4C9C-9356-13C6566DA58C}" name="Tipo de Indicador" totalsRowLabel="Resultado" dataDxfId="4385" totalsRowDxfId="4384"/>
    <tableColumn id="2" xr3:uid="{8E6E9140-07BD-48E8-9BF6-248F8ABD1275}" name="Código indicador" totalsRowLabel="RC014" dataDxfId="4383" totalsRowDxfId="4382"/>
    <tableColumn id="3" xr3:uid="{682FD3B7-03FC-42E4-885E-3B5DF7804119}" name="Indicador" dataDxfId="4381" totalsRowDxfId="4380" dataCellStyle="20% - Énfasis3">
      <calculatedColumnFormula>IFERROR(VLOOKUP(E107,TablaIndicadores[[Código]:[Unidad de medida]],2,0),"")</calculatedColumnFormula>
    </tableColumn>
    <tableColumn id="4" xr3:uid="{D9B29E6D-6114-4D33-82BF-F2925999F571}" name="Unidad de medida" dataDxfId="4379" totalsRowDxfId="4378" dataCellStyle="20% - Énfasis3">
      <calculatedColumnFormula>IFERROR(VLOOKUP(E107,TablaIndicadores[[Código]:[Unidad de medida]],3,0),"")</calculatedColumnFormula>
    </tableColumn>
    <tableColumn id="5" xr3:uid="{4F2FA458-B179-43B4-B2C3-7D55B6CFAF65}" name="Cantidad" totalsRowFunction="custom" dataDxfId="4377" totalsRowDxfId="4376">
      <totalsRowFormula array="1">IF(AND(IF(C99="Incluir",TablaSTdA1.1485355565715101469510[Unidad de medida]&gt;=0,TablaSTdA1.1485355565715101469510[Unidad de medida]=""))=FALSE,"No rellene el indicador sin seleccionar que quiere incluir el subtipo de acción","")</totalsRowFormula>
    </tableColumn>
    <tableColumn id="7" xr3:uid="{E96E89EA-72D5-4C1D-9125-E98942B530D5}" name="Incluido" dataDxfId="4375" totalsRowDxfId="4374" dataCellStyle="20% - Énfasis3"/>
  </tableColumns>
  <tableStyleInfo name="TableStyleLight9" showFirstColumn="0" showLastColumn="0" showRowStripes="1" showColumnStripes="0"/>
</table>
</file>

<file path=xl/tables/table1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0" xr:uid="{A0B7D35B-70C4-4EDD-9A89-70A5636DDCB3}" name="TablaSTdA1.148535556575816102470511" displayName="TablaSTdA1.148535556575816102470511" ref="D115:I117" headerRowDxfId="4373" dataDxfId="4371" headerRowBorderDxfId="4372" tableBorderDxfId="4370" totalsRowBorderDxfId="4369" dataCellStyle="20% - Énfasis3">
  <autoFilter ref="D115:I117" xr:uid="{93ECB9AF-BC8A-4D88-A632-C52C718F2C71}"/>
  <tableColumns count="6">
    <tableColumn id="1" xr3:uid="{8C4CE094-44AC-4D81-AC87-953F3A455BB2}" name="Tipo de Indicador" totalsRowLabel="Resultado" dataDxfId="4368" totalsRowDxfId="4367"/>
    <tableColumn id="2" xr3:uid="{2EFAF1F9-238F-4DF2-8C54-7B2301E83F37}" name="Código indicador" totalsRowLabel="RC014" dataDxfId="4366" totalsRowDxfId="4365"/>
    <tableColumn id="3" xr3:uid="{FF2BCB8C-8F62-4899-B977-686F34AD54A0}" name="Indicador" dataDxfId="4364" totalsRowDxfId="4363" dataCellStyle="20% - Énfasis3">
      <calculatedColumnFormula>IFERROR(VLOOKUP(E116,TablaIndicadores[[Código]:[Unidad de medida]],2,0),"")</calculatedColumnFormula>
    </tableColumn>
    <tableColumn id="4" xr3:uid="{105B86D8-C973-4957-A900-FEE249DBAC91}" name="Unidad de medida" dataDxfId="4362" totalsRowDxfId="4361" dataCellStyle="20% - Énfasis3">
      <calculatedColumnFormula>IFERROR(VLOOKUP(E116,TablaIndicadores[[Código]:[Unidad de medida]],3,0),"")</calculatedColumnFormula>
    </tableColumn>
    <tableColumn id="5" xr3:uid="{93062D09-D8F8-44D5-9649-933B63AF9FF0}" name="Cantidad" totalsRowFunction="custom" dataDxfId="4360" totalsRowDxfId="4359">
      <totalsRowFormula array="1">IF(AND(IF(C108="Incluir",TablaSTdA1.148535556575816102470511[Unidad de medida]&gt;=0,TablaSTdA1.148535556575816102470511[Unidad de medida]=""))=FALSE,"No rellene el indicador sin seleccionar que quiere incluir el subtipo de acción","")</totalsRowFormula>
    </tableColumn>
    <tableColumn id="7" xr3:uid="{7EFAF506-651D-4D68-AE51-1B44D8BB9D7D}" name="Incluido" dataDxfId="4358" totalsRowDxfId="4357" dataCellStyle="20% - Énfasis3"/>
  </tableColumns>
  <tableStyleInfo name="TableStyleLight9" showFirstColumn="0" showLastColumn="0" showRowStripes="1" showColumnStripes="0"/>
</table>
</file>

<file path=xl/tables/table1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1" xr:uid="{A51CADDF-96B4-404A-B72F-4A8AD1567EA5}" name="TablaSTdA1.14853555657585917103471512" displayName="TablaSTdA1.14853555657585917103471512" ref="D124:I126" headerRowDxfId="4356" dataDxfId="4354" headerRowBorderDxfId="4355" tableBorderDxfId="4353" totalsRowBorderDxfId="4352" dataCellStyle="20% - Énfasis3">
  <autoFilter ref="D124:I126" xr:uid="{554BE6C9-C1EE-49BC-B5D3-B7CF164F53F0}"/>
  <tableColumns count="6">
    <tableColumn id="1" xr3:uid="{CC010DEE-82C0-409A-BBA5-1B5904CCBB75}" name="Tipo de Indicador" totalsRowLabel="Resultado" dataDxfId="4351" totalsRowDxfId="4350"/>
    <tableColumn id="2" xr3:uid="{0176C60B-CA0C-4748-9847-76DB9DC067A7}" name="Código indicador" totalsRowLabel="RC014" dataDxfId="4349" totalsRowDxfId="4348"/>
    <tableColumn id="3" xr3:uid="{D5652D75-831C-47E1-A46A-6C8C7ABCD324}" name="Indicador" dataDxfId="4347" totalsRowDxfId="4346" dataCellStyle="20% - Énfasis3">
      <calculatedColumnFormula>IFERROR(VLOOKUP(E125,TablaIndicadores[[Código]:[Unidad de medida]],2,0),"")</calculatedColumnFormula>
    </tableColumn>
    <tableColumn id="4" xr3:uid="{BCE7EA22-5A4F-4FBB-B9BB-07A2E6BF7507}" name="Unidad de medida" dataDxfId="4345" totalsRowDxfId="4344" dataCellStyle="20% - Énfasis3">
      <calculatedColumnFormula>IFERROR(VLOOKUP(E125,TablaIndicadores[[Código]:[Unidad de medida]],3,0),"")</calculatedColumnFormula>
    </tableColumn>
    <tableColumn id="5" xr3:uid="{328B7036-3098-4134-92D8-ECD33DFA9F07}" name="Cantidad" totalsRowFunction="custom" dataDxfId="4343" totalsRowDxfId="4342">
      <totalsRowFormula array="1">IF(AND(IF(C117="Incluir",TablaSTdA1.14853555657585917103471512[Unidad de medida]&gt;=0,TablaSTdA1.14853555657585917103471512[Unidad de medida]=""))=FALSE,"No rellene el indicador sin seleccionar que quiere incluir el subtipo de acción","")</totalsRowFormula>
    </tableColumn>
    <tableColumn id="7" xr3:uid="{07D412EA-AE2B-4CA2-9A06-5755EB84E285}" name="Incluido" dataDxfId="4341" totalsRowDxfId="4340" dataCellStyle="20% - Énfasis3"/>
  </tableColumns>
  <tableStyleInfo name="TableStyleLight9" showFirstColumn="0" showLastColumn="0" showRowStripes="1" showColumnStripes="0"/>
</table>
</file>

<file path=xl/tables/table1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2" xr:uid="{F40ECDBA-3E2F-4EC5-AF10-1ADC08CA714A}" name="TablaSTdA1.1485355565758596018104472513" displayName="TablaSTdA1.1485355565758596018104472513" ref="D133:I135" headerRowDxfId="4339" dataDxfId="4337" headerRowBorderDxfId="4338" tableBorderDxfId="4336" totalsRowBorderDxfId="4335" dataCellStyle="20% - Énfasis3">
  <autoFilter ref="D133:I135" xr:uid="{9E2266F5-8C03-44DD-9193-189E2DA89D55}"/>
  <tableColumns count="6">
    <tableColumn id="1" xr3:uid="{9359DF7C-1168-4149-90D5-11B9342ECB9C}" name="Tipo de Indicador" totalsRowLabel="Resultado" dataDxfId="4334" totalsRowDxfId="4333"/>
    <tableColumn id="2" xr3:uid="{30AC1732-32E6-4E12-AAF7-6B753DBD609D}" name="Código indicador" totalsRowLabel="RC014" dataDxfId="4332" totalsRowDxfId="4331"/>
    <tableColumn id="3" xr3:uid="{F3697903-EEA9-4E95-8BA5-BBA92DC6ECD5}" name="Indicador" dataDxfId="4330" totalsRowDxfId="4329" dataCellStyle="20% - Énfasis3">
      <calculatedColumnFormula>IFERROR(VLOOKUP(E134,TablaIndicadores[[Código]:[Unidad de medida]],2,0),"")</calculatedColumnFormula>
    </tableColumn>
    <tableColumn id="4" xr3:uid="{269D3207-3600-4BD1-A1FF-543935E0B87C}" name="Unidad de medida" dataDxfId="4328" totalsRowDxfId="4327" dataCellStyle="20% - Énfasis3">
      <calculatedColumnFormula>IFERROR(VLOOKUP(E134,TablaIndicadores[[Código]:[Unidad de medida]],3,0),"")</calculatedColumnFormula>
    </tableColumn>
    <tableColumn id="5" xr3:uid="{160218D2-3271-4940-A8F0-0C8D9AF82084}" name="Cantidad" totalsRowFunction="custom" dataDxfId="4326" totalsRowDxfId="4325">
      <totalsRowFormula array="1">IF(AND(IF(C126="Incluir",TablaSTdA1.1485355565758596018104472513[Unidad de medida]&gt;=0,TablaSTdA1.1485355565758596018104472513[Unidad de medida]=""))=FALSE,"No rellene el indicador sin seleccionar que quiere incluir el subtipo de acción","")</totalsRowFormula>
    </tableColumn>
    <tableColumn id="7" xr3:uid="{8AA0A474-55EF-4D5A-971C-29B6882E20E4}" name="Incluido" dataDxfId="4324" totalsRowDxfId="4323" dataCellStyle="20% - Énfasis3"/>
  </tableColumns>
  <tableStyleInfo name="TableStyleLight9" showFirstColumn="0" showLastColumn="0" showRowStripes="1" showColumnStripes="0"/>
</table>
</file>

<file path=xl/tables/table1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3" xr:uid="{625C69A3-CEFC-4D46-813A-5582E9C4A927}" name="TablaSTdA1.152546120105473514" displayName="TablaSTdA1.152546120105473514" ref="D144:I146" headerRowDxfId="4322" dataDxfId="4320" headerRowBorderDxfId="4321" tableBorderDxfId="4319" totalsRowBorderDxfId="4318" dataCellStyle="20% - Énfasis3">
  <autoFilter ref="D144:I146" xr:uid="{C5A14A54-2A8C-44BA-B0C4-CB68B2AB300A}"/>
  <tableColumns count="6">
    <tableColumn id="1" xr3:uid="{A68E9296-CC76-4A50-BBB7-621E85B36F68}" name="Tipo de Indicador" totalsRowLabel="Resultado" dataDxfId="4317" totalsRowDxfId="4316"/>
    <tableColumn id="2" xr3:uid="{2C735873-A218-4A20-8DBB-238A8DC828B7}" name="Código indicador" totalsRowLabel="RC014" dataDxfId="4315" totalsRowDxfId="4314"/>
    <tableColumn id="3" xr3:uid="{11384A8E-9229-418A-B05A-F6BDB856A0BA}" name="Indicador" dataDxfId="4313" totalsRowDxfId="4312" dataCellStyle="20% - Énfasis3">
      <calculatedColumnFormula>IFERROR(VLOOKUP(E145,TablaIndicadores[[Código]:[Unidad de medida]],2,0),"")</calculatedColumnFormula>
    </tableColumn>
    <tableColumn id="4" xr3:uid="{3EC6875C-64B9-4905-BAF3-B1E99D6835E6}" name="Unidad de medida" dataDxfId="4311" totalsRowDxfId="4310" dataCellStyle="20% - Énfasis3">
      <calculatedColumnFormula>IFERROR(VLOOKUP(E145,TablaIndicadores[[Código]:[Unidad de medida]],3,0),"")</calculatedColumnFormula>
    </tableColumn>
    <tableColumn id="5" xr3:uid="{C9379B13-9758-4E18-AEA6-E142E2F8DAEB}" name="Cantidad" totalsRowFunction="custom" dataDxfId="4309" totalsRowDxfId="4308">
      <totalsRowFormula array="1">IF(AND(IF(C137="Incluir",TablaSTdA1.152546120105473514[Unidad de medida]&gt;=0,TablaSTdA1.152546120105473514[Unidad de medida]=""))=FALSE,"No rellene el indicador sin seleccionar que quiere incluir el subtipo de acción","")</totalsRowFormula>
    </tableColumn>
    <tableColumn id="7" xr3:uid="{EF37B9D3-B4B3-4013-BF07-AD772286BBAF}" name="Incluido" dataDxfId="4307" totalsRowDxfId="4306" dataCellStyle="20% - Énfasis3"/>
  </tableColumns>
  <tableStyleInfo name="TableStyleLight9" showFirstColumn="0" showLastColumn="0" showRowStripes="1" showColumnStripes="0"/>
</table>
</file>

<file path=xl/tables/table1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4" xr:uid="{19A81C9A-A68B-4140-B990-1C870CEF8CD6}" name="TablaSTdA1.15254616221106474515" displayName="TablaSTdA1.15254616221106474515" ref="D153:I155" headerRowDxfId="4305" dataDxfId="4303" headerRowBorderDxfId="4304" tableBorderDxfId="4302" totalsRowBorderDxfId="4301" dataCellStyle="20% - Énfasis3">
  <autoFilter ref="D153:I155" xr:uid="{3D0A72F9-E111-4312-B272-8E0AE7862817}"/>
  <tableColumns count="6">
    <tableColumn id="1" xr3:uid="{9F4CE9E8-87E4-4EBB-9CF5-A2EE6DA1BF23}" name="Tipo de Indicador" totalsRowLabel="Resultado" dataDxfId="4300" totalsRowDxfId="4299"/>
    <tableColumn id="2" xr3:uid="{48C076E1-0411-420C-8CC6-A087D2667C9D}" name="Código indicador" totalsRowLabel="RC014" dataDxfId="4298" totalsRowDxfId="4297"/>
    <tableColumn id="3" xr3:uid="{78F52ADA-67C9-4667-925C-1E26694CB240}" name="Indicador" dataDxfId="4296" totalsRowDxfId="4295" dataCellStyle="20% - Énfasis3">
      <calculatedColumnFormula>IFERROR(VLOOKUP(E154,TablaIndicadores[[Código]:[Unidad de medida]],2,0),"")</calculatedColumnFormula>
    </tableColumn>
    <tableColumn id="4" xr3:uid="{1A9ED565-F9DE-4C20-96D2-A48E5699BC7D}" name="Unidad de medida" dataDxfId="4294" totalsRowDxfId="4293" dataCellStyle="20% - Énfasis3">
      <calculatedColumnFormula>IFERROR(VLOOKUP(E154,TablaIndicadores[[Código]:[Unidad de medida]],3,0),"")</calculatedColumnFormula>
    </tableColumn>
    <tableColumn id="5" xr3:uid="{C3C28A09-E488-43CA-BE9F-8DBB397CC9E0}" name="Cantidad" totalsRowFunction="custom" dataDxfId="4292" totalsRowDxfId="4291">
      <totalsRowFormula array="1">IF(AND(IF(C146="Incluir",TablaSTdA1.15254616221106474515[Unidad de medida]&gt;=0,TablaSTdA1.15254616221106474515[Unidad de medida]=""))=FALSE,"No rellene el indicador sin seleccionar que quiere incluir el subtipo de acción","")</totalsRowFormula>
    </tableColumn>
    <tableColumn id="7" xr3:uid="{3E520037-E930-4E12-9A40-1131D8C6EFC3}" name="Incluido" dataDxfId="4290" totalsRowDxfId="4289" dataCellStyle="20% - Énfasis3"/>
  </tableColumns>
  <tableStyleInfo name="TableStyleLight9" showFirstColumn="0" showLastColumn="0" showRowStripes="1" showColumnStripes="0"/>
</table>
</file>

<file path=xl/tables/table1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5" xr:uid="{6E0DDA6E-5AC4-40DC-90C7-B243D6422E82}" name="TablaSTdA1.1525461626322107475516" displayName="TablaSTdA1.1525461626322107475516" ref="D162:I164" headerRowDxfId="4288" dataDxfId="4286" headerRowBorderDxfId="4287" tableBorderDxfId="4285" totalsRowBorderDxfId="4284" dataCellStyle="20% - Énfasis3">
  <autoFilter ref="D162:I164" xr:uid="{F4B163C6-3327-4DE7-81E1-8B884E98BBD6}"/>
  <tableColumns count="6">
    <tableColumn id="1" xr3:uid="{1201859B-3D2F-4B64-8A38-DD32204789F9}" name="Tipo de Indicador" totalsRowLabel="Resultado" dataDxfId="4283" totalsRowDxfId="4282"/>
    <tableColumn id="2" xr3:uid="{E2105D83-44B5-4ED7-89FC-7F004E3F20C3}" name="Código indicador" totalsRowLabel="RC014" dataDxfId="4281" totalsRowDxfId="4280"/>
    <tableColumn id="3" xr3:uid="{CB039238-AD2F-4091-97E2-61DD3FE33DA8}" name="Indicador" dataDxfId="4279" totalsRowDxfId="4278" dataCellStyle="20% - Énfasis3">
      <calculatedColumnFormula>IFERROR(VLOOKUP(E163,TablaIndicadores[[Código]:[Unidad de medida]],2,0),"")</calculatedColumnFormula>
    </tableColumn>
    <tableColumn id="4" xr3:uid="{93C930A1-FAB5-4664-A3CC-B7BC071BD78E}" name="Unidad de medida" dataDxfId="4277" totalsRowDxfId="4276" dataCellStyle="20% - Énfasis3">
      <calculatedColumnFormula>IFERROR(VLOOKUP(E163,TablaIndicadores[[Código]:[Unidad de medida]],3,0),"")</calculatedColumnFormula>
    </tableColumn>
    <tableColumn id="5" xr3:uid="{916FEE89-EDCB-4C18-9237-14259B930A89}" name="Cantidad" totalsRowFunction="custom" dataDxfId="4275" totalsRowDxfId="4274">
      <totalsRowFormula array="1">IF(AND(IF(C155="Incluir",TablaSTdA1.1525461626322107475516[Unidad de medida]&gt;=0,TablaSTdA1.1525461626322107475516[Unidad de medida]=""))=FALSE,"No rellene el indicador sin seleccionar que quiere incluir el subtipo de acción","")</totalsRowFormula>
    </tableColumn>
    <tableColumn id="7" xr3:uid="{8A982E6C-8355-4B28-921A-810C8B4A5F39}" name="Incluido" dataDxfId="4273" totalsRowDxfId="4272" dataCellStyle="20% - Énfasis3"/>
  </tableColumns>
  <tableStyleInfo name="TableStyleLight9" showFirstColumn="0" showLastColumn="0" showRowStripes="1" showColumnStripes="0"/>
</table>
</file>

<file path=xl/tables/table1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6" xr:uid="{91163A5E-5F65-468B-8367-74DB42D07A7D}" name="TablaSTdA1.152546162636423108476517" displayName="TablaSTdA1.152546162636423108476517" ref="D171:I173" headerRowDxfId="4271" dataDxfId="4269" headerRowBorderDxfId="4270" tableBorderDxfId="4268" totalsRowBorderDxfId="4267" dataCellStyle="20% - Énfasis3">
  <autoFilter ref="D171:I173" xr:uid="{0C2E3642-E261-4EC5-BC93-94C155FF95BD}"/>
  <tableColumns count="6">
    <tableColumn id="1" xr3:uid="{8E66F84C-2B66-4D36-A564-2B54F868A238}" name="Tipo de Indicador" totalsRowLabel="Resultado" dataDxfId="4266" totalsRowDxfId="4265"/>
    <tableColumn id="2" xr3:uid="{4103BA95-4D64-4A72-B23A-75C78861D589}" name="Código indicador" totalsRowLabel="RC014" dataDxfId="4264" totalsRowDxfId="4263"/>
    <tableColumn id="3" xr3:uid="{8A535D67-9572-4D6E-818B-EAA7EEF1BC2B}" name="Indicador" dataDxfId="4262" totalsRowDxfId="4261" dataCellStyle="20% - Énfasis3">
      <calculatedColumnFormula>IFERROR(VLOOKUP(E172,TablaIndicadores[[Código]:[Unidad de medida]],2,0),"")</calculatedColumnFormula>
    </tableColumn>
    <tableColumn id="4" xr3:uid="{73CCB720-2AC1-4595-87AA-F447C9D67288}" name="Unidad de medida" dataDxfId="4260" totalsRowDxfId="4259" dataCellStyle="20% - Énfasis3">
      <calculatedColumnFormula>IFERROR(VLOOKUP(E172,TablaIndicadores[[Código]:[Unidad de medida]],3,0),"")</calculatedColumnFormula>
    </tableColumn>
    <tableColumn id="5" xr3:uid="{63DC8213-1CB2-49F1-A900-76693D904816}" name="Cantidad" totalsRowFunction="custom" dataDxfId="4258" totalsRowDxfId="4257">
      <totalsRowFormula array="1">IF(AND(IF(C164="Incluir",TablaSTdA1.152546162636423108476517[Unidad de medida]&gt;=0,TablaSTdA1.152546162636423108476517[Unidad de medida]=""))=FALSE,"No rellene el indicador sin seleccionar que quiere incluir el subtipo de acción","")</totalsRowFormula>
    </tableColumn>
    <tableColumn id="7" xr3:uid="{0726D70E-9B9A-471E-ADAE-67957171DAE7}" name="Incluido" dataDxfId="4256" totalsRowDxfId="4255" dataCellStyle="20% - Énfasis3"/>
  </tableColumns>
  <tableStyleInfo name="TableStyleLight9" showFirstColumn="0" showLastColumn="0" showRowStripes="1" showColumnStripes="0"/>
</table>
</file>

<file path=xl/tables/table1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7" xr:uid="{0002BC5B-70D3-45F9-B442-6FAD445AAB17}" name="TablaSTdA1.15254616263646524109477518" displayName="TablaSTdA1.15254616263646524109477518" ref="D180:I182" headerRowDxfId="4254" dataDxfId="4252" headerRowBorderDxfId="4253" tableBorderDxfId="4251" totalsRowBorderDxfId="4250" dataCellStyle="20% - Énfasis3">
  <autoFilter ref="D180:I182" xr:uid="{F356F671-86E7-486B-BF05-7FD307BD4A1B}"/>
  <tableColumns count="6">
    <tableColumn id="1" xr3:uid="{3CE93756-63CC-49DA-9059-E62210FB4419}" name="Tipo de Indicador" totalsRowLabel="Resultado" dataDxfId="4249" totalsRowDxfId="4248"/>
    <tableColumn id="2" xr3:uid="{57E304B6-FF43-4393-B3A0-16D572125DC5}" name="Código indicador" totalsRowLabel="RC014" dataDxfId="4247" totalsRowDxfId="4246"/>
    <tableColumn id="3" xr3:uid="{5A6480FD-CDC9-4E70-AFC1-0538005166A8}" name="Indicador" dataDxfId="4245" totalsRowDxfId="4244" dataCellStyle="20% - Énfasis3">
      <calculatedColumnFormula>IFERROR(VLOOKUP(E181,TablaIndicadores[[Código]:[Unidad de medida]],2,0),"")</calculatedColumnFormula>
    </tableColumn>
    <tableColumn id="4" xr3:uid="{DEC278C9-177F-485F-BA5C-30574A29F590}" name="Unidad de medida" dataDxfId="4243" totalsRowDxfId="4242" dataCellStyle="20% - Énfasis3">
      <calculatedColumnFormula>IFERROR(VLOOKUP(E181,TablaIndicadores[[Código]:[Unidad de medida]],3,0),"")</calculatedColumnFormula>
    </tableColumn>
    <tableColumn id="5" xr3:uid="{91F3A79D-4323-49E9-B0DC-5D7BDD9DA4CA}" name="Cantidad" totalsRowFunction="custom" dataDxfId="4241" totalsRowDxfId="4240">
      <totalsRowFormula array="1">IF(AND(IF(C173="Incluir",TablaSTdA1.15254616263646524109477518[Unidad de medida]&gt;=0,TablaSTdA1.15254616263646524109477518[Unidad de medida]=""))=FALSE,"No rellene el indicador sin seleccionar que quiere incluir el subtipo de acción","")</totalsRowFormula>
    </tableColumn>
    <tableColumn id="7" xr3:uid="{4FB08FB9-8B05-4C99-B49B-0FC214B32389}" name="Incluido" dataDxfId="4239" totalsRowDxfId="4238" dataCellStyle="20% - Énfasis3"/>
  </tableColumns>
  <tableStyleInfo name="TableStyleLight9" showFirstColumn="0" showLastColumn="0" showRowStripes="1" showColumnStripes="0"/>
</table>
</file>

<file path=xl/tables/table1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8" xr:uid="{3704C1D1-4F21-4CC8-A5CA-E26138386B02}" name="TablaSTdA1.15254616625110478519" displayName="TablaSTdA1.15254616625110478519" ref="D191:I193" headerRowDxfId="4237" dataDxfId="4235" headerRowBorderDxfId="4236" tableBorderDxfId="4234" totalsRowBorderDxfId="4233" dataCellStyle="20% - Énfasis3">
  <autoFilter ref="D191:I193" xr:uid="{8E7C725C-33A9-48F7-806E-089DA5811EA4}"/>
  <tableColumns count="6">
    <tableColumn id="1" xr3:uid="{44DC4AAD-6409-4906-ACA2-0440E4397A14}" name="Tipo de Indicador" totalsRowLabel="Resultado" dataDxfId="4232" totalsRowDxfId="4231"/>
    <tableColumn id="2" xr3:uid="{20E9EEDA-2171-42E5-B4EB-90145CB54D65}" name="Código indicador" totalsRowLabel="RC014" dataDxfId="4230" totalsRowDxfId="4229"/>
    <tableColumn id="3" xr3:uid="{2A154755-98A4-4731-A04F-E1B11EF9AD02}" name="Indicador" dataDxfId="4228" totalsRowDxfId="4227" dataCellStyle="20% - Énfasis3">
      <calculatedColumnFormula>IFERROR(VLOOKUP(E192,TablaIndicadores[[Código]:[Unidad de medida]],2,0),"")</calculatedColumnFormula>
    </tableColumn>
    <tableColumn id="4" xr3:uid="{20E5D644-49EB-488E-B26F-6C7BDB9CD28E}" name="Unidad de medida" dataDxfId="4226" totalsRowDxfId="4225" dataCellStyle="20% - Énfasis3">
      <calculatedColumnFormula>IFERROR(VLOOKUP(E192,TablaIndicadores[[Código]:[Unidad de medida]],3,0),"")</calculatedColumnFormula>
    </tableColumn>
    <tableColumn id="5" xr3:uid="{107BB657-BAB3-4E1F-B2BE-07A890B6F0DA}" name="Cantidad" totalsRowFunction="custom" dataDxfId="4224" totalsRowDxfId="4223">
      <totalsRowFormula array="1">IF(AND(IF(C184="Incluir",TablaSTdA1.15254616625110478519[Unidad de medida]&gt;=0,TablaSTdA1.15254616625110478519[Unidad de medida]=""))=FALSE,"No rellene el indicador sin seleccionar que quiere incluir el subtipo de acción","")</totalsRowFormula>
    </tableColumn>
    <tableColumn id="7" xr3:uid="{06FFB0F0-60F1-453C-B34F-DD89D0339907}" name="Incluido" dataDxfId="4222" totalsRowDxfId="4221" dataCellStyle="20% - Énfasis3"/>
  </tableColumns>
  <tableStyleInfo name="TableStyleLight9" showFirstColumn="0" showLastColumn="0" showRowStripes="1" showColumnStripes="0"/>
</table>
</file>

<file path=xl/tables/table1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9" xr:uid="{133D114D-D624-4D8D-9C89-77B829C454CA}" name="TablaSTdA1.1525461666726111479520" displayName="TablaSTdA1.1525461666726111479520" ref="D200:I202" headerRowDxfId="4220" dataDxfId="4218" headerRowBorderDxfId="4219" tableBorderDxfId="4217" totalsRowBorderDxfId="4216" dataCellStyle="20% - Énfasis3">
  <autoFilter ref="D200:I202" xr:uid="{718E4DC1-CFC5-4AEE-A222-F5B8AEE19899}"/>
  <tableColumns count="6">
    <tableColumn id="1" xr3:uid="{51E315AD-9D09-4EA9-9949-0C21DDBEE3A8}" name="Tipo de Indicador" totalsRowLabel="Resultado" dataDxfId="4215" totalsRowDxfId="4214"/>
    <tableColumn id="2" xr3:uid="{A8FDB9B9-2F1A-4467-A4DA-44EDD64FF00E}" name="Código indicador" totalsRowLabel="RC014" dataDxfId="4213" totalsRowDxfId="4212"/>
    <tableColumn id="3" xr3:uid="{397B0C20-8E7B-40E1-9BF6-1EFA930F657E}" name="Indicador" dataDxfId="4211" totalsRowDxfId="4210" dataCellStyle="20% - Énfasis3">
      <calculatedColumnFormula>IFERROR(VLOOKUP(E201,TablaIndicadores[[Código]:[Unidad de medida]],2,0),"")</calculatedColumnFormula>
    </tableColumn>
    <tableColumn id="4" xr3:uid="{EEFE2720-9233-4BBD-94D8-4DD758A7D9FD}" name="Unidad de medida" dataDxfId="4209" totalsRowDxfId="4208" dataCellStyle="20% - Énfasis3">
      <calculatedColumnFormula>IFERROR(VLOOKUP(E201,TablaIndicadores[[Código]:[Unidad de medida]],3,0),"")</calculatedColumnFormula>
    </tableColumn>
    <tableColumn id="5" xr3:uid="{49EB476D-5961-40F3-9352-DEE1AD6B01E3}" name="Cantidad" totalsRowFunction="custom" dataDxfId="4207" totalsRowDxfId="4206">
      <totalsRowFormula array="1">IF(AND(IF(C193="Incluir",TablaSTdA1.1525461666726111479520[Unidad de medida]&gt;=0,TablaSTdA1.1525461666726111479520[Unidad de medida]=""))=FALSE,"No rellene el indicador sin seleccionar que quiere incluir el subtipo de acción","")</totalsRowFormula>
    </tableColumn>
    <tableColumn id="7" xr3:uid="{479D2B84-325F-459E-8544-2C752552D5FB}" name="Incluido" dataDxfId="4205" totalsRowDxfId="4204" dataCellStyle="20% - Énfasis3"/>
  </tableColumns>
  <tableStyleInfo name="TableStyleLight9" showFirstColumn="0" showLastColumn="0" showRowStripes="1" showColumnStripes="0"/>
</table>
</file>

<file path=xl/tables/table1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0" xr:uid="{C112D53D-E38A-4964-8B31-B1A432750232}" name="TablaSTdA1.152546166676827112480521" displayName="TablaSTdA1.152546166676827112480521" ref="D209:I211" headerRowDxfId="4203" dataDxfId="4201" headerRowBorderDxfId="4202" tableBorderDxfId="4200" totalsRowBorderDxfId="4199" dataCellStyle="20% - Énfasis3">
  <autoFilter ref="D209:I211" xr:uid="{B21F3934-1224-44CC-AA2E-935D2B9B447E}"/>
  <tableColumns count="6">
    <tableColumn id="1" xr3:uid="{D229FA53-051D-4175-8F6C-0FD2970DE879}" name="Tipo de Indicador" totalsRowLabel="Resultado" dataDxfId="4198" totalsRowDxfId="4197"/>
    <tableColumn id="2" xr3:uid="{5084C51C-E15B-4E3A-8372-4871E3525801}" name="Código indicador" totalsRowLabel="RC014" dataDxfId="4196" totalsRowDxfId="4195"/>
    <tableColumn id="3" xr3:uid="{9B15518C-ED3C-4436-8761-131AF521B83C}" name="Indicador" dataDxfId="4194" totalsRowDxfId="4193" dataCellStyle="20% - Énfasis3">
      <calculatedColumnFormula>IFERROR(VLOOKUP(E210,TablaIndicadores[[Código]:[Unidad de medida]],2,0),"")</calculatedColumnFormula>
    </tableColumn>
    <tableColumn id="4" xr3:uid="{3379EAFB-128E-41A5-8E54-8521B784C7C1}" name="Unidad de medida" dataDxfId="4192" totalsRowDxfId="4191" dataCellStyle="20% - Énfasis3">
      <calculatedColumnFormula>IFERROR(VLOOKUP(E210,TablaIndicadores[[Código]:[Unidad de medida]],3,0),"")</calculatedColumnFormula>
    </tableColumn>
    <tableColumn id="5" xr3:uid="{AEC031D3-392B-471B-82D3-92C330D7F85B}" name="Cantidad" totalsRowFunction="custom" dataDxfId="4190" totalsRowDxfId="4189">
      <totalsRowFormula array="1">IF(AND(IF(C202="Incluir",TablaSTdA1.152546166676827112480521[Unidad de medida]&gt;=0,TablaSTdA1.152546166676827112480521[Unidad de medida]=""))=FALSE,"No rellene el indicador sin seleccionar que quiere incluir el subtipo de acción","")</totalsRowFormula>
    </tableColumn>
    <tableColumn id="7" xr3:uid="{91AE7B6A-6ADE-483F-8D16-5D7103671631}" name="Incluido" dataDxfId="4188" totalsRowDxfId="4187" dataCellStyle="20% - Énfasis3"/>
  </tableColumns>
  <tableStyleInfo name="TableStyleLight9" showFirstColumn="0" showLastColumn="0" showRowStripes="1" showColumnStripes="0"/>
</table>
</file>

<file path=xl/tables/table1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1" xr:uid="{3726A34E-F8EA-4345-BCB8-34EC0705A6BB}" name="TablaSTdA1.15254616667686928113481522" displayName="TablaSTdA1.15254616667686928113481522" ref="D220:I222" headerRowDxfId="4186" dataDxfId="4184" headerRowBorderDxfId="4185" tableBorderDxfId="4183" totalsRowBorderDxfId="4182" dataCellStyle="20% - Énfasis3">
  <autoFilter ref="D220:I222" xr:uid="{F79E9E40-23B8-4F07-AAEA-E75BA12B9C24}"/>
  <tableColumns count="6">
    <tableColumn id="1" xr3:uid="{D0C89A83-AD73-43AF-90C0-9948CAC7BCAD}" name="Tipo de Indicador" totalsRowLabel="Resultado" dataDxfId="4181" totalsRowDxfId="4180"/>
    <tableColumn id="2" xr3:uid="{8A10350B-0AA9-41D5-BC75-98BB3067346B}" name="Código indicador" totalsRowLabel="RC014" dataDxfId="4179" totalsRowDxfId="4178"/>
    <tableColumn id="3" xr3:uid="{3F244BBB-AF80-418B-A5EF-F977F9FACE2C}" name="Indicador" dataDxfId="4177" totalsRowDxfId="4176" dataCellStyle="20% - Énfasis3">
      <calculatedColumnFormula>IFERROR(VLOOKUP(E221,TablaIndicadores[[Código]:[Unidad de medida]],2,0),"")</calculatedColumnFormula>
    </tableColumn>
    <tableColumn id="4" xr3:uid="{8AF4F258-CD1F-4C99-A327-085D6FE87556}" name="Unidad de medida" dataDxfId="4175" totalsRowDxfId="4174" dataCellStyle="20% - Énfasis3">
      <calculatedColumnFormula>IFERROR(VLOOKUP(E221,TablaIndicadores[[Código]:[Unidad de medida]],3,0),"")</calculatedColumnFormula>
    </tableColumn>
    <tableColumn id="5" xr3:uid="{C1AC528D-AA10-49E8-AFFA-A59141400D1D}" name="Cantidad" totalsRowFunction="custom" dataDxfId="4173" totalsRowDxfId="4172">
      <totalsRowFormula array="1">IF(AND(IF(C211="Incluir",TablaSTdA1.15254616667686928113481522[Unidad de medida]&gt;=0,TablaSTdA1.15254616667686928113481522[Unidad de medida]=""))=FALSE,"No rellene el indicador sin seleccionar que quiere incluir el subtipo de acción","")</totalsRowFormula>
    </tableColumn>
    <tableColumn id="7" xr3:uid="{40A7D631-8EA4-4238-B565-00A4098E9E2A}" name="Incluido" dataDxfId="4171" totalsRowDxfId="4170" dataCellStyle="20% - Énfasis3"/>
  </tableColumns>
  <tableStyleInfo name="TableStyleLight9" showFirstColumn="0" showLastColumn="0" showRowStripes="1" showColumnStripes="0"/>
</table>
</file>

<file path=xl/tables/table1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2" xr:uid="{5A6BADC2-1F01-44A4-A09F-06CFBD7B0F9B}" name="TablaSTdA1.1525461666768697029114482523" displayName="TablaSTdA1.1525461666768697029114482523" ref="D229:I231" headerRowDxfId="4169" dataDxfId="4167" headerRowBorderDxfId="4168" tableBorderDxfId="4166" totalsRowBorderDxfId="4165" dataCellStyle="20% - Énfasis3">
  <autoFilter ref="D229:I231" xr:uid="{7E3E9E0B-0896-45AA-97F6-41A453B78B45}"/>
  <tableColumns count="6">
    <tableColumn id="1" xr3:uid="{5C406915-3E8E-4004-B574-C8A85848F998}" name="Tipo de Indicador" totalsRowLabel="Resultado" dataDxfId="4164" totalsRowDxfId="4163"/>
    <tableColumn id="2" xr3:uid="{FECD9D09-61B8-401E-96B7-E5A203F70EC9}" name="Código indicador" totalsRowLabel="RC014" dataDxfId="4162" totalsRowDxfId="4161"/>
    <tableColumn id="3" xr3:uid="{25BE8796-84A5-4E41-A47A-5DA1B3CFAC9A}" name="Indicador" dataDxfId="4160" totalsRowDxfId="4159" dataCellStyle="20% - Énfasis3">
      <calculatedColumnFormula>IFERROR(VLOOKUP(E230,TablaIndicadores[[Código]:[Unidad de medida]],2,0),"")</calculatedColumnFormula>
    </tableColumn>
    <tableColumn id="4" xr3:uid="{B80655C1-B3F7-4B20-98AF-236B4EAFCF68}" name="Unidad de medida" dataDxfId="4158" totalsRowDxfId="4157" dataCellStyle="20% - Énfasis3">
      <calculatedColumnFormula>IFERROR(VLOOKUP(E230,TablaIndicadores[[Código]:[Unidad de medida]],3,0),"")</calculatedColumnFormula>
    </tableColumn>
    <tableColumn id="5" xr3:uid="{CF857919-548D-4995-AC82-361ECF9B947B}" name="Cantidad" totalsRowFunction="custom" dataDxfId="4156" totalsRowDxfId="4155">
      <totalsRowFormula array="1">IF(AND(IF(C220="Incluir",TablaSTdA1.1525461666768697029114482523[Unidad de medida]&gt;=0,TablaSTdA1.1525461666768697029114482523[Unidad de medida]=""))=FALSE,"No rellene el indicador sin seleccionar que quiere incluir el subtipo de acción","")</totalsRowFormula>
    </tableColumn>
    <tableColumn id="7" xr3:uid="{E5C96E4A-5633-47D1-BDD7-44F965CE91CE}" name="Incluido" dataDxfId="4154" totalsRowDxfId="4153" dataCellStyle="20% - Énfasis3"/>
  </tableColumns>
  <tableStyleInfo name="TableStyleLight9" showFirstColumn="0" showLastColumn="0" showRowStripes="1" showColumnStripes="0"/>
</table>
</file>

<file path=xl/tables/table1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3" xr:uid="{124C4E58-8FBB-4DD9-A5B5-33D6D155418A}" name="TablaSTdA1.152546166676869707130115483524" displayName="TablaSTdA1.152546166676869707130115483524" ref="D238:I240" headerRowDxfId="4152" dataDxfId="4150" headerRowBorderDxfId="4151" tableBorderDxfId="4149" totalsRowBorderDxfId="4148" dataCellStyle="20% - Énfasis3">
  <autoFilter ref="D238:I240" xr:uid="{0F05FA43-6A18-460F-BEF5-EE127BE3BBEF}"/>
  <tableColumns count="6">
    <tableColumn id="1" xr3:uid="{4827AD2E-76C6-4BE7-8776-51BB2A1464C9}" name="Tipo de Indicador" totalsRowLabel="Resultado" dataDxfId="4147" totalsRowDxfId="4146"/>
    <tableColumn id="2" xr3:uid="{39066854-E73C-4CF4-8C4D-65E695FE4130}" name="Código indicador" totalsRowLabel="RC014" dataDxfId="4145" totalsRowDxfId="4144"/>
    <tableColumn id="3" xr3:uid="{C786820E-9C4E-40AD-A107-652403ADB5CA}" name="Indicador" dataDxfId="4143" totalsRowDxfId="4142" dataCellStyle="20% - Énfasis3">
      <calculatedColumnFormula>IFERROR(VLOOKUP(E239,TablaIndicadores[[Código]:[Unidad de medida]],2,0),"")</calculatedColumnFormula>
    </tableColumn>
    <tableColumn id="4" xr3:uid="{36FBE5FB-D6FD-48F9-BA69-F91F03C560B1}" name="Unidad de medida" dataDxfId="4141" totalsRowDxfId="4140" dataCellStyle="20% - Énfasis3">
      <calculatedColumnFormula>IFERROR(VLOOKUP(E239,TablaIndicadores[[Código]:[Unidad de medida]],3,0),"")</calculatedColumnFormula>
    </tableColumn>
    <tableColumn id="5" xr3:uid="{819DB4CA-36E4-44E2-AD4B-5413E70D6149}" name="Cantidad" totalsRowFunction="custom" dataDxfId="4139" totalsRowDxfId="4138">
      <totalsRowFormula array="1">IF(AND(IF(C229="Incluir",TablaSTdA1.152546166676869707130115483524[Unidad de medida]&gt;=0,TablaSTdA1.152546166676869707130115483524[Unidad de medida]=""))=FALSE,"No rellene el indicador sin seleccionar que quiere incluir el subtipo de acción","")</totalsRowFormula>
    </tableColumn>
    <tableColumn id="7" xr3:uid="{896AAD06-EA47-4C6A-A4E2-E901174937B9}" name="Incluido" dataDxfId="4137" totalsRowDxfId="4136" dataCellStyle="20% - Énfasis3"/>
  </tableColumns>
  <tableStyleInfo name="TableStyleLight9" showFirstColumn="0" showLastColumn="0" showRowStripes="1" showColumnStripes="0"/>
</table>
</file>

<file path=xl/tables/table1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4" xr:uid="{73567077-37E8-46E9-9805-5923A2C750DC}" name="TablaSTdA1.15254616263647231116484525" displayName="TablaSTdA1.15254616263647231116484525" ref="D247:I249" headerRowDxfId="4135" dataDxfId="4133" headerRowBorderDxfId="4134" tableBorderDxfId="4132" totalsRowBorderDxfId="4131" dataCellStyle="20% - Énfasis3">
  <autoFilter ref="D247:I249" xr:uid="{CFD436BC-1417-4552-8A56-990E2A292185}"/>
  <tableColumns count="6">
    <tableColumn id="1" xr3:uid="{A98031D3-BF8E-41A2-9875-C1AD0C360E4C}" name="Tipo de Indicador" totalsRowLabel="Resultado" dataDxfId="4130" totalsRowDxfId="4129"/>
    <tableColumn id="2" xr3:uid="{7A14806A-C8B0-4C24-B7AC-3885B4D90350}" name="Código indicador" totalsRowLabel="RC014" dataDxfId="4128" totalsRowDxfId="4127"/>
    <tableColumn id="3" xr3:uid="{632E6BEE-87B6-4DA2-B8F9-123B177CF443}" name="Indicador" dataDxfId="4126" totalsRowDxfId="4125" dataCellStyle="20% - Énfasis3">
      <calculatedColumnFormula>IFERROR(VLOOKUP(E248,TablaIndicadores[[Código]:[Unidad de medida]],2,0),"")</calculatedColumnFormula>
    </tableColumn>
    <tableColumn id="4" xr3:uid="{F2EFFD02-8176-43DF-AD8F-4EE7ADF6B6F7}" name="Unidad de medida" dataDxfId="4124" totalsRowDxfId="4123" dataCellStyle="20% - Énfasis3">
      <calculatedColumnFormula>IFERROR(VLOOKUP(E248,TablaIndicadores[[Código]:[Unidad de medida]],3,0),"")</calculatedColumnFormula>
    </tableColumn>
    <tableColumn id="5" xr3:uid="{B40DABB0-A0BB-4A2D-B929-CC6CDDD5380C}" name="Cantidad" totalsRowFunction="custom" dataDxfId="4122" totalsRowDxfId="4121">
      <totalsRowFormula array="1">IF(AND(IF(C240="Incluir",TablaSTdA1.15254616263647231116484525[Unidad de medida]&gt;=0,TablaSTdA1.15254616263647231116484525[Unidad de medida]=""))=FALSE,"No rellene el indicador sin seleccionar que quiere incluir el subtipo de acción","")</totalsRowFormula>
    </tableColumn>
    <tableColumn id="7" xr3:uid="{6121FC6B-7183-4CF6-A171-D8CD42BB749F}" name="Incluido" dataDxfId="4120" totalsRowDxfId="4119" dataCellStyle="20% - Énfasis3"/>
  </tableColumns>
  <tableStyleInfo name="TableStyleLight9" showFirstColumn="0" showLastColumn="0" showRowStripes="1" showColumnStripes="0"/>
</table>
</file>

<file path=xl/tables/table1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5" xr:uid="{819C889B-AD9F-45ED-B734-FA74627BD5DA}" name="TablaSTdA1.1525461626364727332117485526" displayName="TablaSTdA1.1525461626364727332117485526" ref="D256:I258" headerRowDxfId="4118" dataDxfId="4116" headerRowBorderDxfId="4117" tableBorderDxfId="4115" totalsRowBorderDxfId="4114" dataCellStyle="20% - Énfasis3">
  <autoFilter ref="D256:I258" xr:uid="{82D64D55-554F-483F-9356-47430D58D139}"/>
  <tableColumns count="6">
    <tableColumn id="1" xr3:uid="{D89C9047-18A3-470F-9268-851A97580DB3}" name="Tipo de Indicador" totalsRowLabel="Resultado" dataDxfId="4113" totalsRowDxfId="4112"/>
    <tableColumn id="2" xr3:uid="{74C8D7D4-1FEF-494A-B1B7-094CC4F3EFE8}" name="Código indicador" totalsRowLabel="RC014" dataDxfId="4111" totalsRowDxfId="4110"/>
    <tableColumn id="3" xr3:uid="{F582C56B-7C94-4074-BC37-8790CC740050}" name="Indicador" dataDxfId="4109" totalsRowDxfId="4108" dataCellStyle="20% - Énfasis3">
      <calculatedColumnFormula>IFERROR(VLOOKUP(E257,TablaIndicadores[[Código]:[Unidad de medida]],2,0),"")</calculatedColumnFormula>
    </tableColumn>
    <tableColumn id="4" xr3:uid="{953B6B66-A666-4B54-BD37-A7447A859B5D}" name="Unidad de medida" dataDxfId="4107" totalsRowDxfId="4106" dataCellStyle="20% - Énfasis3">
      <calculatedColumnFormula>IFERROR(VLOOKUP(E257,TablaIndicadores[[Código]:[Unidad de medida]],3,0),"")</calculatedColumnFormula>
    </tableColumn>
    <tableColumn id="5" xr3:uid="{A7E2D0D0-E6E5-4B96-B102-C2D6178BDDB7}" name="Cantidad" totalsRowFunction="custom" dataDxfId="4105" totalsRowDxfId="4104">
      <totalsRowFormula array="1">IF(AND(IF(C249="Incluir",TablaSTdA1.1525461626364727332117485526[Unidad de medida]&gt;=0,TablaSTdA1.1525461626364727332117485526[Unidad de medida]=""))=FALSE,"No rellene el indicador sin seleccionar que quiere incluir el subtipo de acción","")</totalsRowFormula>
    </tableColumn>
    <tableColumn id="7" xr3:uid="{3A5469F6-231A-498E-95FD-26730BC15D2A}" name="Incluido" dataDxfId="4103" totalsRowDxfId="4102" dataCellStyle="20% - Énfasis3"/>
  </tableColumns>
  <tableStyleInfo name="TableStyleLight9" showFirstColumn="0" showLastColumn="0" showRowStripes="1" showColumnStripes="0"/>
</table>
</file>

<file path=xl/tables/table1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6" xr:uid="{6C39B4F9-D5F3-432A-89DA-308BC5184C35}" name="TablaSTdA1.152546162636472737533118486527" displayName="TablaSTdA1.152546162636472737533118486527" ref="D267:I269" headerRowDxfId="4101" dataDxfId="4099" headerRowBorderDxfId="4100" tableBorderDxfId="4098" totalsRowBorderDxfId="4097" dataCellStyle="20% - Énfasis3">
  <autoFilter ref="D267:I269" xr:uid="{03C060CF-033E-48A0-AC2C-92A6791A75F1}"/>
  <tableColumns count="6">
    <tableColumn id="1" xr3:uid="{1EE9BB11-9A0B-4DB3-9E6D-4964B97A9597}" name="Tipo de Indicador" totalsRowLabel="Resultado" dataDxfId="4096" totalsRowDxfId="4095"/>
    <tableColumn id="2" xr3:uid="{89C76486-3AC0-41B8-A1A2-05B353445679}" name="Código indicador" totalsRowLabel="RC014" dataDxfId="4094" totalsRowDxfId="4093"/>
    <tableColumn id="3" xr3:uid="{9C648B02-9DAE-47CB-B2B3-C506A20E8FE1}" name="Indicador" dataDxfId="4092" totalsRowDxfId="4091" dataCellStyle="20% - Énfasis3">
      <calculatedColumnFormula>IFERROR(VLOOKUP(E268,TablaIndicadores[[Código]:[Unidad de medida]],2,0),"")</calculatedColumnFormula>
    </tableColumn>
    <tableColumn id="4" xr3:uid="{5BEA4A06-9DF4-4876-9B80-8125DBC2DF29}" name="Unidad de medida" dataDxfId="4090" totalsRowDxfId="4089" dataCellStyle="20% - Énfasis3">
      <calculatedColumnFormula>IFERROR(VLOOKUP(E268,TablaIndicadores[[Código]:[Unidad de medida]],3,0),"")</calculatedColumnFormula>
    </tableColumn>
    <tableColumn id="5" xr3:uid="{0F401E06-0882-4211-8C54-5829ACE78CED}" name="Cantidad" totalsRowFunction="custom" dataDxfId="4088" totalsRowDxfId="4087">
      <totalsRowFormula array="1">IF(AND(IF(C260="Incluir",TablaSTdA1.152546162636472737533118486527[Unidad de medida]&gt;=0,TablaSTdA1.152546162636472737533118486527[Unidad de medida]=""))=FALSE,"No rellene el indicador sin seleccionar que quiere incluir el subtipo de acción","")</totalsRowFormula>
    </tableColumn>
    <tableColumn id="7" xr3:uid="{DA2D5A4F-23F8-481A-B138-EDD19808125C}" name="Incluido" dataDxfId="4086" totalsRowDxfId="4085" dataCellStyle="20% - Énfasis3"/>
  </tableColumns>
  <tableStyleInfo name="TableStyleLight9" showFirstColumn="0" showLastColumn="0" showRowStripes="1" showColumnStripes="0"/>
</table>
</file>

<file path=xl/tables/table1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7" xr:uid="{511C0544-1A94-4389-867C-CD3A0C76731F}" name="TablaSTdA1.15254616263647273757634119487528" displayName="TablaSTdA1.15254616263647273757634119487528" ref="D276:I278" headerRowDxfId="4084" dataDxfId="4082" headerRowBorderDxfId="4083" tableBorderDxfId="4081" totalsRowBorderDxfId="4080" dataCellStyle="20% - Énfasis3">
  <autoFilter ref="D276:I278" xr:uid="{0944747C-24CE-43D4-BBAB-1C494CA9A55F}"/>
  <tableColumns count="6">
    <tableColumn id="1" xr3:uid="{BD06AE44-0156-4D43-AA1A-BED8163680D8}" name="Tipo de Indicador" totalsRowLabel="Resultado" dataDxfId="4079" totalsRowDxfId="4078"/>
    <tableColumn id="2" xr3:uid="{81E90695-499D-411B-BFBE-04FEB3C7CD4D}" name="Código indicador" totalsRowLabel="RC014" dataDxfId="4077" totalsRowDxfId="4076"/>
    <tableColumn id="3" xr3:uid="{76C5AA93-B489-47C7-A32E-BAB6BFC388C8}" name="Indicador" dataDxfId="4075" totalsRowDxfId="4074" dataCellStyle="20% - Énfasis3">
      <calculatedColumnFormula>IFERROR(VLOOKUP(E277,TablaIndicadores[[Código]:[Unidad de medida]],2,0),"")</calculatedColumnFormula>
    </tableColumn>
    <tableColumn id="4" xr3:uid="{EB280BAC-2515-495D-A8CB-106B69BBE472}" name="Unidad de medida" dataDxfId="4073" totalsRowDxfId="4072" dataCellStyle="20% - Énfasis3">
      <calculatedColumnFormula>IFERROR(VLOOKUP(E277,TablaIndicadores[[Código]:[Unidad de medida]],3,0),"")</calculatedColumnFormula>
    </tableColumn>
    <tableColumn id="5" xr3:uid="{597276F1-4657-4559-993A-9AEA73C754F3}" name="Cantidad" totalsRowFunction="custom" dataDxfId="4071" totalsRowDxfId="4070">
      <totalsRowFormula array="1">IF(AND(IF(C269="Incluir",TablaSTdA1.15254616263647273757634119487528[Unidad de medida]&gt;=0,TablaSTdA1.15254616263647273757634119487528[Unidad de medida]=""))=FALSE,"No rellene el indicador sin seleccionar que quiere incluir el subtipo de acción","")</totalsRowFormula>
    </tableColumn>
    <tableColumn id="7" xr3:uid="{A01F21EF-7A55-4486-888B-D2ED332E06EF}" name="Incluido" dataDxfId="4069" totalsRowDxfId="4068" dataCellStyle="20% - Énfasis3"/>
  </tableColumns>
  <tableStyleInfo name="TableStyleLight9" showFirstColumn="0" showLastColumn="0" showRowStripes="1" showColumnStripes="0"/>
</table>
</file>

<file path=xl/tables/table1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8" xr:uid="{DE01AE8C-0895-4154-A885-70838454BBE2}" name="TablaSTdA1.1525461626364727375767735120488529" displayName="TablaSTdA1.1525461626364727375767735120488529" ref="D285:I287" headerRowDxfId="4067" dataDxfId="4065" headerRowBorderDxfId="4066" tableBorderDxfId="4064" totalsRowBorderDxfId="4063" dataCellStyle="20% - Énfasis3">
  <autoFilter ref="D285:I287" xr:uid="{3F3744ED-93D8-46A8-8B02-566B237D13C1}"/>
  <tableColumns count="6">
    <tableColumn id="1" xr3:uid="{48B2475A-3A8D-46D4-8508-6E6907ADCA07}" name="Tipo de Indicador" totalsRowLabel="Resultado" dataDxfId="4062" totalsRowDxfId="4061"/>
    <tableColumn id="2" xr3:uid="{584A7E47-5709-4A73-894D-E989CE53EAAB}" name="Código indicador" totalsRowLabel="RC014" dataDxfId="4060" totalsRowDxfId="4059"/>
    <tableColumn id="3" xr3:uid="{8722FC4B-74D7-4EEF-85F6-6ECB6E63CFD8}" name="Indicador" dataDxfId="4058" totalsRowDxfId="4057" dataCellStyle="20% - Énfasis3">
      <calculatedColumnFormula>IFERROR(VLOOKUP(E286,TablaIndicadores[[Código]:[Unidad de medida]],2,0),"")</calculatedColumnFormula>
    </tableColumn>
    <tableColumn id="4" xr3:uid="{00FBC2AF-AE47-407E-83D5-49935CB3A255}" name="Unidad de medida" dataDxfId="4056" totalsRowDxfId="4055" dataCellStyle="20% - Énfasis3">
      <calculatedColumnFormula>IFERROR(VLOOKUP(E286,TablaIndicadores[[Código]:[Unidad de medida]],3,0),"")</calculatedColumnFormula>
    </tableColumn>
    <tableColumn id="5" xr3:uid="{7277C4C5-9A19-4196-92CA-FCCEF4324B9A}" name="Cantidad" totalsRowFunction="custom" dataDxfId="4054" totalsRowDxfId="4053">
      <totalsRowFormula array="1">IF(AND(IF(C278="Incluir",TablaSTdA1.1525461626364727375767735120488529[Unidad de medida]&gt;=0,TablaSTdA1.1525461626364727375767735120488529[Unidad de medida]=""))=FALSE,"No rellene el indicador sin seleccionar que quiere incluir el subtipo de acción","")</totalsRowFormula>
    </tableColumn>
    <tableColumn id="7" xr3:uid="{027D2D86-D8E0-437B-A1DB-05230E4B202D}" name="Incluido" dataDxfId="4052" totalsRowDxfId="4051" dataCellStyle="20% - Énfasis3"/>
  </tableColumns>
  <tableStyleInfo name="TableStyleLight9" showFirstColumn="0" showLastColumn="0" showRowStripes="1" showColumnStripes="0"/>
</table>
</file>

<file path=xl/tables/table1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9" xr:uid="{9292B10F-2E14-43E0-A1B6-47F3A9A7C4E5}" name="TablaSTdA1.152546162636472737576777836121489530" displayName="TablaSTdA1.152546162636472737576777836121489530" ref="D294:I296" headerRowDxfId="4050" dataDxfId="4048" headerRowBorderDxfId="4049" tableBorderDxfId="4047" totalsRowBorderDxfId="4046" dataCellStyle="20% - Énfasis3">
  <autoFilter ref="D294:I296" xr:uid="{C887D571-7038-4A1E-A5F5-828CD05195FE}"/>
  <tableColumns count="6">
    <tableColumn id="1" xr3:uid="{F7A0FF6C-3014-46CB-B27B-C0C11CDB17B2}" name="Tipo de Indicador" totalsRowLabel="Resultado" dataDxfId="4045" totalsRowDxfId="4044"/>
    <tableColumn id="2" xr3:uid="{83F1B122-E008-49CD-9883-D09FA1400A51}" name="Código indicador" totalsRowLabel="RC014" dataDxfId="4043" totalsRowDxfId="4042"/>
    <tableColumn id="3" xr3:uid="{E89A4411-E611-4D85-B44B-E229022B72A0}" name="Indicador" dataDxfId="4041" totalsRowDxfId="4040" dataCellStyle="20% - Énfasis3">
      <calculatedColumnFormula>IFERROR(VLOOKUP(E295,TablaIndicadores[[Código]:[Unidad de medida]],2,0),"")</calculatedColumnFormula>
    </tableColumn>
    <tableColumn id="4" xr3:uid="{6654055B-5BAD-41CF-BE20-8CDCFF8FAD71}" name="Unidad de medida" dataDxfId="4039" totalsRowDxfId="4038" dataCellStyle="20% - Énfasis3">
      <calculatedColumnFormula>IFERROR(VLOOKUP(E295,TablaIndicadores[[Código]:[Unidad de medida]],3,0),"")</calculatedColumnFormula>
    </tableColumn>
    <tableColumn id="5" xr3:uid="{DA333816-8702-4864-8288-920CC8354C6F}" name="Cantidad" totalsRowFunction="custom" dataDxfId="4037" totalsRowDxfId="4036">
      <totalsRowFormula array="1">IF(AND(IF(C287="Incluir",TablaSTdA1.152546162636472737576777836121489530[Unidad de medida]&gt;=0,TablaSTdA1.152546162636472737576777836121489530[Unidad de medida]=""))=FALSE,"No rellene el indicador sin seleccionar que quiere incluir el subtipo de acción","")</totalsRowFormula>
    </tableColumn>
    <tableColumn id="7" xr3:uid="{3EDC2069-9C96-454F-8875-43743CAFF7BF}" name="Incluido" dataDxfId="4035" totalsRowDxfId="4034" dataCellStyle="20% - Énfasis3"/>
  </tableColumns>
  <tableStyleInfo name="TableStyleLight9" showFirstColumn="0" showLastColumn="0" showRowStripes="1" showColumnStripes="0"/>
</table>
</file>

<file path=xl/tables/table2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0" xr:uid="{B1E94531-0643-49A7-AA18-220E64E90321}" name="TablaSTdA1.15254616263647273757677787937122490531" displayName="TablaSTdA1.15254616263647273757677787937122490531" ref="D303:I305" headerRowDxfId="4033" dataDxfId="4031" headerRowBorderDxfId="4032" tableBorderDxfId="4030" totalsRowBorderDxfId="4029" dataCellStyle="20% - Énfasis3">
  <autoFilter ref="D303:I305" xr:uid="{5E6D0167-0592-4639-A9A4-7F4C661344FB}"/>
  <tableColumns count="6">
    <tableColumn id="1" xr3:uid="{C24BA6BF-1868-4AB0-9E9E-62238BE92567}" name="Tipo de Indicador" totalsRowLabel="Resultado" dataDxfId="4028" totalsRowDxfId="4027"/>
    <tableColumn id="2" xr3:uid="{8211B864-F069-4FE6-AD8C-8F840ACEE331}" name="Código indicador" totalsRowLabel="RC014" dataDxfId="4026" totalsRowDxfId="4025"/>
    <tableColumn id="3" xr3:uid="{98653C36-14E4-4099-9D81-F8954CB14F90}" name="Indicador" dataDxfId="4024" totalsRowDxfId="4023" dataCellStyle="20% - Énfasis3">
      <calculatedColumnFormula>IFERROR(VLOOKUP(E304,TablaIndicadores[[Código]:[Unidad de medida]],2,0),"")</calculatedColumnFormula>
    </tableColumn>
    <tableColumn id="4" xr3:uid="{26A277FF-FB59-455D-91CE-A038CD97178E}" name="Unidad de medida" dataDxfId="4022" totalsRowDxfId="4021" dataCellStyle="20% - Énfasis3">
      <calculatedColumnFormula>IFERROR(VLOOKUP(E304,TablaIndicadores[[Código]:[Unidad de medida]],3,0),"")</calculatedColumnFormula>
    </tableColumn>
    <tableColumn id="5" xr3:uid="{261692BC-EEC5-483F-B339-D8F1412D9286}" name="Cantidad" totalsRowFunction="custom" dataDxfId="4020" totalsRowDxfId="4019">
      <totalsRowFormula array="1">IF(AND(IF(C296="Incluir",TablaSTdA1.15254616263647273757677787937122490531[Unidad de medida]&gt;=0,TablaSTdA1.15254616263647273757677787937122490531[Unidad de medida]=""))=FALSE,"No rellene el indicador sin seleccionar que quiere incluir el subtipo de acción","")</totalsRowFormula>
    </tableColumn>
    <tableColumn id="7" xr3:uid="{99CBA01A-5C81-4FF9-BAC9-B80949FCA5A9}" name="Incluido" dataDxfId="4018" totalsRowDxfId="4017" dataCellStyle="20% - Énfasis3"/>
  </tableColumns>
  <tableStyleInfo name="TableStyleLight9" showFirstColumn="0" showLastColumn="0" showRowStripes="1" showColumnStripes="0"/>
</table>
</file>

<file path=xl/tables/table2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1" xr:uid="{1156719D-D2FE-47DD-9248-530102F443D8}" name="TablaSTdA1.15254616263647273758038123491532" displayName="TablaSTdA1.15254616263647273758038123491532" ref="D314:I316" headerRowDxfId="4016" dataDxfId="4014" headerRowBorderDxfId="4015" tableBorderDxfId="4013" totalsRowBorderDxfId="4012" dataCellStyle="20% - Énfasis3">
  <autoFilter ref="D314:I316" xr:uid="{0ADB81C9-3D3F-4978-BB71-4CC96B39EB10}"/>
  <tableColumns count="6">
    <tableColumn id="1" xr3:uid="{C850EC2D-8350-4D1C-B054-F3CAD94C4705}" name="Tipo de Indicador" totalsRowLabel="Resultado" dataDxfId="4011" totalsRowDxfId="4010"/>
    <tableColumn id="2" xr3:uid="{420133C0-28B1-4EA9-9D1D-1308D9EC41CA}" name="Código indicador" totalsRowLabel="RC014" dataDxfId="4009" totalsRowDxfId="4008"/>
    <tableColumn id="3" xr3:uid="{B97A76FC-51ED-4094-8DC7-5C921A5F8240}" name="Indicador" dataDxfId="4007" totalsRowDxfId="4006" dataCellStyle="20% - Énfasis3">
      <calculatedColumnFormula>IFERROR(VLOOKUP(E315,TablaIndicadores[[Código]:[Unidad de medida]],2,0),"")</calculatedColumnFormula>
    </tableColumn>
    <tableColumn id="4" xr3:uid="{CADB2BDF-CC46-4B10-8B05-779AEAA0E58F}" name="Unidad de medida" dataDxfId="4005" totalsRowDxfId="4004" dataCellStyle="20% - Énfasis3">
      <calculatedColumnFormula>IFERROR(VLOOKUP(E315,TablaIndicadores[[Código]:[Unidad de medida]],3,0),"")</calculatedColumnFormula>
    </tableColumn>
    <tableColumn id="5" xr3:uid="{11BC3A5E-3A93-4F1B-A047-81C8906F1F95}" name="Cantidad" totalsRowFunction="custom" dataDxfId="4003" totalsRowDxfId="4002">
      <totalsRowFormula array="1">IF(AND(IF(C307="Incluir",TablaSTdA1.15254616263647273758038123491532[Unidad de medida]&gt;=0,TablaSTdA1.15254616263647273758038123491532[Unidad de medida]=""))=FALSE,"No rellene el indicador sin seleccionar que quiere incluir el subtipo de acción","")</totalsRowFormula>
    </tableColumn>
    <tableColumn id="7" xr3:uid="{271B7911-907E-4335-BDB3-720F903BD23C}" name="Incluido" dataDxfId="4001" totalsRowDxfId="4000" dataCellStyle="20% - Énfasis3"/>
  </tableColumns>
  <tableStyleInfo name="TableStyleLight9" showFirstColumn="0" showLastColumn="0" showRowStripes="1" showColumnStripes="0"/>
</table>
</file>

<file path=xl/tables/table2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2" xr:uid="{14513E33-A759-4367-A438-1303EB17A8EF}" name="TablaSTdA1.1525461626364727375808139124492533" displayName="TablaSTdA1.1525461626364727375808139124492533" ref="D323:I325" headerRowDxfId="3999" dataDxfId="3997" headerRowBorderDxfId="3998" tableBorderDxfId="3996" totalsRowBorderDxfId="3995" dataCellStyle="20% - Énfasis3">
  <autoFilter ref="D323:I325" xr:uid="{1EC163A3-46E7-49EF-8D3A-E86403A81E27}"/>
  <tableColumns count="6">
    <tableColumn id="1" xr3:uid="{6B185BDF-F2EB-4530-95DD-4E04A84D1997}" name="Tipo de Indicador" totalsRowLabel="Resultado" dataDxfId="3994" totalsRowDxfId="3993"/>
    <tableColumn id="2" xr3:uid="{64783023-1393-4A48-A545-B3470B05B283}" name="Código indicador" totalsRowLabel="RC014" dataDxfId="3992" totalsRowDxfId="3991"/>
    <tableColumn id="3" xr3:uid="{73EE4313-045D-43AB-92D6-89B5D0FEDE4B}" name="Indicador" dataDxfId="3990" totalsRowDxfId="3989" dataCellStyle="20% - Énfasis3">
      <calculatedColumnFormula>IFERROR(VLOOKUP(E324,TablaIndicadores[[Código]:[Unidad de medida]],2,0),"")</calculatedColumnFormula>
    </tableColumn>
    <tableColumn id="4" xr3:uid="{BE46CD94-5B1F-4C5B-9962-C255FAD2176B}" name="Unidad de medida" dataDxfId="3988" totalsRowDxfId="3987" dataCellStyle="20% - Énfasis3">
      <calculatedColumnFormula>IFERROR(VLOOKUP(E324,TablaIndicadores[[Código]:[Unidad de medida]],3,0),"")</calculatedColumnFormula>
    </tableColumn>
    <tableColumn id="5" xr3:uid="{08BEDA11-C0AE-49C8-873A-155BD6C32029}" name="Cantidad" totalsRowFunction="custom" dataDxfId="3986" totalsRowDxfId="3985">
      <totalsRowFormula array="1">IF(AND(IF(C316="Incluir",TablaSTdA1.1525461626364727375808139124492533[Unidad de medida]&gt;=0,TablaSTdA1.1525461626364727375808139124492533[Unidad de medida]=""))=FALSE,"No rellene el indicador sin seleccionar que quiere incluir el subtipo de acción","")</totalsRowFormula>
    </tableColumn>
    <tableColumn id="7" xr3:uid="{CDEA81CB-14FF-4A76-A07E-E86705BEAF71}" name="Incluido" dataDxfId="3984" totalsRowDxfId="3983" dataCellStyle="20% - Énfasis3"/>
  </tableColumns>
  <tableStyleInfo name="TableStyleLight9" showFirstColumn="0" showLastColumn="0" showRowStripes="1" showColumnStripes="0"/>
</table>
</file>

<file path=xl/tables/table2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3" xr:uid="{E318774B-B85A-4391-8620-AF6C81BB5F77}" name="TablaSTdA1.152546162636472737580818240125493534" displayName="TablaSTdA1.152546162636472737580818240125493534" ref="D332:I334" headerRowDxfId="3982" dataDxfId="3980" headerRowBorderDxfId="3981" tableBorderDxfId="3979" totalsRowBorderDxfId="3978" dataCellStyle="20% - Énfasis3">
  <autoFilter ref="D332:I334" xr:uid="{9450DB46-D38B-49E3-9F13-C69DFD5D8BE7}"/>
  <tableColumns count="6">
    <tableColumn id="1" xr3:uid="{86037790-DA23-4BE8-9970-16643C395433}" name="Tipo de Indicador" totalsRowLabel="Resultado" dataDxfId="3977" totalsRowDxfId="3976"/>
    <tableColumn id="2" xr3:uid="{4841E9E5-A46B-448A-8270-E0AC417E5605}" name="Código indicador" totalsRowLabel="RC014" dataDxfId="3975" totalsRowDxfId="3974"/>
    <tableColumn id="3" xr3:uid="{989B2533-D0DF-4998-8E79-4943383ABF71}" name="Indicador" dataDxfId="3973" totalsRowDxfId="3972" dataCellStyle="20% - Énfasis3">
      <calculatedColumnFormula>IFERROR(VLOOKUP(E333,TablaIndicadores[[Código]:[Unidad de medida]],2,0),"")</calculatedColumnFormula>
    </tableColumn>
    <tableColumn id="4" xr3:uid="{DD001649-3DBC-4D1F-8341-502D209FD5D5}" name="Unidad de medida" dataDxfId="3971" totalsRowDxfId="3970" dataCellStyle="20% - Énfasis3">
      <calculatedColumnFormula>IFERROR(VLOOKUP(E333,TablaIndicadores[[Código]:[Unidad de medida]],3,0),"")</calculatedColumnFormula>
    </tableColumn>
    <tableColumn id="5" xr3:uid="{9666F430-8D6B-4F24-8D47-08F1EC8408F7}" name="Cantidad" totalsRowFunction="custom" dataDxfId="3969" totalsRowDxfId="3968">
      <totalsRowFormula array="1">IF(AND(IF(C325="Incluir",TablaSTdA1.152546162636472737580818240125493534[Unidad de medida]&gt;=0,TablaSTdA1.152546162636472737580818240125493534[Unidad de medida]=""))=FALSE,"No rellene el indicador sin seleccionar que quiere incluir el subtipo de acción","")</totalsRowFormula>
    </tableColumn>
    <tableColumn id="7" xr3:uid="{EC23635A-CDC1-40F9-8981-3BAE98165FD3}" name="Incluido" dataDxfId="3967" totalsRowDxfId="3966" dataCellStyle="20% - Énfasis3"/>
  </tableColumns>
  <tableStyleInfo name="TableStyleLight9" showFirstColumn="0" showLastColumn="0" showRowStripes="1" showColumnStripes="0"/>
</table>
</file>

<file path=xl/tables/table2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4" xr:uid="{40B0F11E-4F86-4441-838E-53BD71921B5C}" name="TablaSTdA1.1525461626364727375808341126494535" displayName="TablaSTdA1.1525461626364727375808341126494535" ref="D345:I347" headerRowDxfId="3965" dataDxfId="3963" headerRowBorderDxfId="3964" tableBorderDxfId="3962" totalsRowBorderDxfId="3961" dataCellStyle="20% - Énfasis3">
  <autoFilter ref="D345:I347" xr:uid="{01E36018-DDB6-4086-95F7-B93D9EAFA70D}"/>
  <tableColumns count="6">
    <tableColumn id="1" xr3:uid="{88C9524E-1836-4DF5-B2E4-AE98541B37CB}" name="Tipo de Indicador" totalsRowLabel="Resultado" dataDxfId="3960" totalsRowDxfId="3959"/>
    <tableColumn id="2" xr3:uid="{1C37CFE0-EB72-4E3B-833E-1120C7F9C7D5}" name="Código indicador" totalsRowLabel="RC014" dataDxfId="3958" totalsRowDxfId="3957"/>
    <tableColumn id="3" xr3:uid="{2860B76C-1A59-42A3-9013-179F82EBC3AF}" name="Indicador" dataDxfId="3956" totalsRowDxfId="3955" dataCellStyle="20% - Énfasis3">
      <calculatedColumnFormula>IFERROR(VLOOKUP(E346,TablaIndicadores[[Código]:[Unidad de medida]],2,0),"")</calculatedColumnFormula>
    </tableColumn>
    <tableColumn id="4" xr3:uid="{FBAB849F-F66C-4FC6-8DAF-7293FA244837}" name="Unidad de medida" dataDxfId="3954" totalsRowDxfId="3953" dataCellStyle="20% - Énfasis3">
      <calculatedColumnFormula>IFERROR(VLOOKUP(E346,TablaIndicadores[[Código]:[Unidad de medida]],3,0),"")</calculatedColumnFormula>
    </tableColumn>
    <tableColumn id="5" xr3:uid="{58ECE786-9365-4BCE-9999-CDF860838EBE}" name="Cantidad" totalsRowFunction="custom" dataDxfId="3952" totalsRowDxfId="3951">
      <totalsRowFormula array="1">IF(AND(IF(C338="Incluir",TablaSTdA1.1525461626364727375808341126494535[Unidad de medida]&gt;=0,TablaSTdA1.1525461626364727375808341126494535[Unidad de medida]=""))=FALSE,"No rellene el indicador sin seleccionar que quiere incluir el subtipo de acción","")</totalsRowFormula>
    </tableColumn>
    <tableColumn id="7" xr3:uid="{D58C8A01-F374-4290-8340-5D1F36E70903}" name="Incluido" dataDxfId="3950" totalsRowDxfId="3949" dataCellStyle="20% - Énfasis3"/>
  </tableColumns>
  <tableStyleInfo name="TableStyleLight9" showFirstColumn="0" showLastColumn="0" showRowStripes="1" showColumnStripes="0"/>
</table>
</file>

<file path=xl/tables/table2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5" xr:uid="{3694D86F-708C-4E5F-B0D7-A7501D4779A1}" name="TablaSTdA1.152546162636472737580818442127495536" displayName="TablaSTdA1.152546162636472737580818442127495536" ref="D354:I356" headerRowDxfId="3948" dataDxfId="3946" headerRowBorderDxfId="3947" tableBorderDxfId="3945" totalsRowBorderDxfId="3944" dataCellStyle="20% - Énfasis3">
  <autoFilter ref="D354:I356" xr:uid="{E000F314-4192-44DA-9326-0DF92C200DAE}"/>
  <tableColumns count="6">
    <tableColumn id="1" xr3:uid="{3FE8BA29-F700-4D8D-9320-4F309814C453}" name="Tipo de Indicador" totalsRowLabel="Resultado" dataDxfId="3943" totalsRowDxfId="3942"/>
    <tableColumn id="2" xr3:uid="{C41FAAD8-F036-4AA1-AFCF-4EA5BB74D70E}" name="Código indicador" totalsRowLabel="RC014" dataDxfId="3941" totalsRowDxfId="3940"/>
    <tableColumn id="3" xr3:uid="{10669431-54A1-46E2-ACB3-1F1C018BCF15}" name="Indicador" dataDxfId="3939" totalsRowDxfId="3938" dataCellStyle="20% - Énfasis3">
      <calculatedColumnFormula>IFERROR(VLOOKUP(E355,TablaIndicadores[[Código]:[Unidad de medida]],2,0),"")</calculatedColumnFormula>
    </tableColumn>
    <tableColumn id="4" xr3:uid="{714166E8-04E1-4352-BF8F-74B29F192B48}" name="Unidad de medida" dataDxfId="3937" totalsRowDxfId="3936" dataCellStyle="20% - Énfasis3">
      <calculatedColumnFormula>IFERROR(VLOOKUP(E355,TablaIndicadores[[Código]:[Unidad de medida]],3,0),"")</calculatedColumnFormula>
    </tableColumn>
    <tableColumn id="5" xr3:uid="{9BA7FD20-81F3-4955-8E68-5374A576CD9A}" name="Cantidad" totalsRowFunction="custom" dataDxfId="3935" totalsRowDxfId="3934">
      <totalsRowFormula array="1">IF(AND(IF(C347="Incluir",TablaSTdA1.152546162636472737580818442127495536[Unidad de medida]&gt;=0,TablaSTdA1.152546162636472737580818442127495536[Unidad de medida]=""))=FALSE,"No rellene el indicador sin seleccionar que quiere incluir el subtipo de acción","")</totalsRowFormula>
    </tableColumn>
    <tableColumn id="7" xr3:uid="{E5584E0F-3B00-4EC9-9F38-9DE977D446B7}" name="Incluido" dataDxfId="3933" totalsRowDxfId="3932" dataCellStyle="20% - Énfasis3"/>
  </tableColumns>
  <tableStyleInfo name="TableStyleLight9" showFirstColumn="0" showLastColumn="0" showRowStripes="1" showColumnStripes="0"/>
</table>
</file>

<file path=xl/tables/table2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6" xr:uid="{198317AB-48D6-4D25-AD06-A20BFB8FD86F}" name="TablaSTdA1.15254616263647273758081828543128496537" displayName="TablaSTdA1.15254616263647273758081828543128496537" ref="D363:I365" headerRowDxfId="3931" dataDxfId="3929" headerRowBorderDxfId="3930" tableBorderDxfId="3928" totalsRowBorderDxfId="3927" dataCellStyle="20% - Énfasis3">
  <autoFilter ref="D363:I365" xr:uid="{BA12B7DE-B207-478D-83AC-1DD99CD2915D}"/>
  <tableColumns count="6">
    <tableColumn id="1" xr3:uid="{8B095C06-8667-49B6-A046-683F594B133F}" name="Tipo de Indicador" totalsRowLabel="Resultado" dataDxfId="3926" totalsRowDxfId="3925"/>
    <tableColumn id="2" xr3:uid="{18276285-15DD-4492-B8C6-2A7BF0629859}" name="Código indicador" totalsRowLabel="RC014" dataDxfId="3924" totalsRowDxfId="3923"/>
    <tableColumn id="3" xr3:uid="{A0F2C84D-C8D7-4F28-87FF-51A2F830387C}" name="Indicador" dataDxfId="3922" totalsRowDxfId="3921" dataCellStyle="20% - Énfasis3">
      <calculatedColumnFormula>IFERROR(VLOOKUP(E364,TablaIndicadores[[Código]:[Unidad de medida]],2,0),"")</calculatedColumnFormula>
    </tableColumn>
    <tableColumn id="4" xr3:uid="{2C8C8CFA-A1BB-4D7D-8198-AAF3547B72BB}" name="Unidad de medida" dataDxfId="3920" totalsRowDxfId="3919" dataCellStyle="20% - Énfasis3">
      <calculatedColumnFormula>IFERROR(VLOOKUP(E364,TablaIndicadores[[Código]:[Unidad de medida]],3,0),"")</calculatedColumnFormula>
    </tableColumn>
    <tableColumn id="5" xr3:uid="{33062E4E-A131-45E3-BE95-2134B946795A}" name="Cantidad" totalsRowFunction="custom" dataDxfId="3918" totalsRowDxfId="3917">
      <totalsRowFormula array="1">IF(AND(IF(C356="Incluir",TablaSTdA1.15254616263647273758081828543128496537[Unidad de medida]&gt;=0,TablaSTdA1.15254616263647273758081828543128496537[Unidad de medida]=""))=FALSE,"No rellene el indicador sin seleccionar que quiere incluir el subtipo de acción","")</totalsRowFormula>
    </tableColumn>
    <tableColumn id="7" xr3:uid="{6DDBCECD-8D36-41B8-9C49-AB721A4A9CDB}" name="Incluido" dataDxfId="3916" totalsRowDxfId="3915" dataCellStyle="20% - Énfasis3"/>
  </tableColumns>
  <tableStyleInfo name="TableStyleLight9" showFirstColumn="0" showLastColumn="0" showRowStripes="1" showColumnStripes="0"/>
</table>
</file>

<file path=xl/tables/table2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7" xr:uid="{73F72BE1-2664-4B7D-9708-C648864DFFBF}" name="TablaSTdA1.152546162636472737580838644129497538" displayName="TablaSTdA1.152546162636472737580838644129497538" ref="D376:I378" headerRowDxfId="3914" dataDxfId="3912" headerRowBorderDxfId="3913" tableBorderDxfId="3911" totalsRowBorderDxfId="3910" dataCellStyle="20% - Énfasis3">
  <autoFilter ref="D376:I378" xr:uid="{55599391-BDCE-475E-9EEC-5A2EB4D1B171}"/>
  <tableColumns count="6">
    <tableColumn id="1" xr3:uid="{F5D86547-66CF-4169-96B4-52C07E145FD9}" name="Tipo de Indicador" totalsRowLabel="Resultado" dataDxfId="3909" totalsRowDxfId="3908"/>
    <tableColumn id="2" xr3:uid="{C1CDB1BD-6A6C-479A-8BAD-974A3A260E59}" name="Código indicador" totalsRowLabel="RC014" dataDxfId="3907" totalsRowDxfId="3906"/>
    <tableColumn id="3" xr3:uid="{839E19DC-E85A-4214-9B89-C63B5F3EC6F4}" name="Indicador" dataDxfId="3905" totalsRowDxfId="3904" dataCellStyle="20% - Énfasis3">
      <calculatedColumnFormula>IFERROR(VLOOKUP(E377,TablaIndicadores[[Código]:[Unidad de medida]],2,0),"")</calculatedColumnFormula>
    </tableColumn>
    <tableColumn id="4" xr3:uid="{78A8C309-B0EE-489A-BBFF-383EC0E4C696}" name="Unidad de medida" dataDxfId="3903" totalsRowDxfId="3902" dataCellStyle="20% - Énfasis3">
      <calculatedColumnFormula>IFERROR(VLOOKUP(E377,TablaIndicadores[[Código]:[Unidad de medida]],3,0),"")</calculatedColumnFormula>
    </tableColumn>
    <tableColumn id="5" xr3:uid="{C9F2B6EE-6B5D-4494-A166-6EE324213E1F}" name="Cantidad" totalsRowFunction="custom" dataDxfId="3901" totalsRowDxfId="3900">
      <totalsRowFormula array="1">IF(AND(IF(C369="Incluir",TablaSTdA1.152546162636472737580838644129497538[Unidad de medida]&gt;=0,TablaSTdA1.152546162636472737580838644129497538[Unidad de medida]=""))=FALSE,"No rellene el indicador sin seleccionar que quiere incluir el subtipo de acción","")</totalsRowFormula>
    </tableColumn>
    <tableColumn id="7" xr3:uid="{A5083A20-B22F-4EEC-99DB-05D4E42D4C08}" name="Incluido" dataDxfId="3899" totalsRowDxfId="3898" dataCellStyle="20% - Énfasis3"/>
  </tableColumns>
  <tableStyleInfo name="TableStyleLight9" showFirstColumn="0" showLastColumn="0" showRowStripes="1" showColumnStripes="0"/>
</table>
</file>

<file path=xl/tables/table2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8" xr:uid="{3C8C4F30-08EC-493B-A6A7-E0BC8B750293}" name="TablaSTdA1.15254616263647273758081848745130498539" displayName="TablaSTdA1.15254616263647273758081848745130498539" ref="D385:I387" headerRowDxfId="3897" dataDxfId="3895" headerRowBorderDxfId="3896" tableBorderDxfId="3894" totalsRowBorderDxfId="3893" dataCellStyle="20% - Énfasis3">
  <autoFilter ref="D385:I387" xr:uid="{9E27734E-9381-485D-AD0C-417FA7E38DD4}"/>
  <tableColumns count="6">
    <tableColumn id="1" xr3:uid="{14338C86-F325-4063-873B-77F43E1B3622}" name="Tipo de Indicador" totalsRowLabel="Resultado" dataDxfId="3892" totalsRowDxfId="3891"/>
    <tableColumn id="2" xr3:uid="{CFDEAEF3-B7DD-4814-9D42-F7052C94E775}" name="Código indicador" totalsRowLabel="RC014" dataDxfId="3890" totalsRowDxfId="3889"/>
    <tableColumn id="3" xr3:uid="{F81DC680-3C61-46B0-86EB-06EBACF72E3B}" name="Indicador" dataDxfId="3888" totalsRowDxfId="3887" dataCellStyle="20% - Énfasis3">
      <calculatedColumnFormula>IFERROR(VLOOKUP(E386,TablaIndicadores[[Código]:[Unidad de medida]],2,0),"")</calculatedColumnFormula>
    </tableColumn>
    <tableColumn id="4" xr3:uid="{63C72201-3570-4DB5-915B-CEB41B6205F0}" name="Unidad de medida" dataDxfId="3886" totalsRowDxfId="3885" dataCellStyle="20% - Énfasis3">
      <calculatedColumnFormula>IFERROR(VLOOKUP(E386,TablaIndicadores[[Código]:[Unidad de medida]],3,0),"")</calculatedColumnFormula>
    </tableColumn>
    <tableColumn id="5" xr3:uid="{8CFAFFC3-08F6-4D9C-ABD7-F7E9F884A74E}" name="Cantidad" totalsRowFunction="custom" dataDxfId="3884" totalsRowDxfId="3883">
      <totalsRowFormula array="1">IF(AND(IF(C378="Incluir",TablaSTdA1.15254616263647273758081848745130498539[Unidad de medida]&gt;=0,TablaSTdA1.15254616263647273758081848745130498539[Unidad de medida]=""))=FALSE,"No rellene el indicador sin seleccionar que quiere incluir el subtipo de acción","")</totalsRowFormula>
    </tableColumn>
    <tableColumn id="7" xr3:uid="{EEAAB6BF-DC36-4DCB-A26E-EF8AA5ECFB9F}" name="Incluido" dataDxfId="3882" totalsRowDxfId="3881" dataCellStyle="20% - Énfasis3"/>
  </tableColumns>
  <tableStyleInfo name="TableStyleLight9" showFirstColumn="0" showLastColumn="0" showRowStripes="1" showColumnStripes="0"/>
</table>
</file>

<file path=xl/tables/table2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9" xr:uid="{333D390A-73FF-4EF1-8ECA-1BA20C8E895A}" name="TablaSTdA1.1525461626364727375808182858846131499540" displayName="TablaSTdA1.1525461626364727375808182858846131499540" ref="D394:I396" headerRowDxfId="3880" dataDxfId="3878" headerRowBorderDxfId="3879" tableBorderDxfId="3877" totalsRowBorderDxfId="3876" dataCellStyle="20% - Énfasis3">
  <autoFilter ref="D394:I396" xr:uid="{EF914FFC-553E-4BD7-AD24-6B2EB27CD20A}"/>
  <tableColumns count="6">
    <tableColumn id="1" xr3:uid="{575C4493-2F89-4062-B4A1-0C196B7F9492}" name="Tipo de Indicador" totalsRowLabel="Resultado" dataDxfId="3875" totalsRowDxfId="3874"/>
    <tableColumn id="2" xr3:uid="{3C32B75B-8BC9-46BA-89BB-2B5BD3A58540}" name="Código indicador" totalsRowLabel="RC014" dataDxfId="3873" totalsRowDxfId="3872"/>
    <tableColumn id="3" xr3:uid="{2BD6BE9C-399C-4412-8E94-83A91B8201C4}" name="Indicador" dataDxfId="3871" totalsRowDxfId="3870" dataCellStyle="20% - Énfasis3">
      <calculatedColumnFormula>IFERROR(VLOOKUP(E395,TablaIndicadores[[Código]:[Unidad de medida]],2,0),"")</calculatedColumnFormula>
    </tableColumn>
    <tableColumn id="4" xr3:uid="{80C72401-7752-4723-8F6B-E111C1CA9945}" name="Unidad de medida" dataDxfId="3869" totalsRowDxfId="3868" dataCellStyle="20% - Énfasis3">
      <calculatedColumnFormula>IFERROR(VLOOKUP(E395,TablaIndicadores[[Código]:[Unidad de medida]],3,0),"")</calculatedColumnFormula>
    </tableColumn>
    <tableColumn id="5" xr3:uid="{033D172E-B059-4680-8B52-92FF5BFA6853}" name="Cantidad" totalsRowFunction="custom" dataDxfId="3867" totalsRowDxfId="3866">
      <totalsRowFormula array="1">IF(AND(IF(C387="Incluir",TablaSTdA1.1525461626364727375808182858846131499540[Unidad de medida]&gt;=0,TablaSTdA1.1525461626364727375808182858846131499540[Unidad de medida]=""))=FALSE,"No rellene el indicador sin seleccionar que quiere incluir el subtipo de acción","")</totalsRowFormula>
    </tableColumn>
    <tableColumn id="7" xr3:uid="{0327FDF6-AB4F-481C-850F-D0F582219E85}" name="Incluido" dataDxfId="3865" totalsRowDxfId="3864" dataCellStyle="20% - Énfasis3"/>
  </tableColumns>
  <tableStyleInfo name="TableStyleLight9" showFirstColumn="0" showLastColumn="0" showRowStripes="1" showColumnStripes="0"/>
</table>
</file>

<file path=xl/tables/table2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0" xr:uid="{A78B796E-9EDE-4475-9AE2-227206855C24}" name="TablaSTdA1.152546162636472737580818285888947132500541" displayName="TablaSTdA1.152546162636472737580818285888947132500541" ref="D403:I405" headerRowDxfId="3863" dataDxfId="3861" headerRowBorderDxfId="3862" tableBorderDxfId="3860" totalsRowBorderDxfId="3859" dataCellStyle="20% - Énfasis3">
  <autoFilter ref="D403:I405" xr:uid="{BC062379-FBF9-418C-955F-CB85386705AC}"/>
  <tableColumns count="6">
    <tableColumn id="1" xr3:uid="{CB3365AC-45D1-4D8B-9869-97A0BA72F376}" name="Tipo de Indicador" totalsRowLabel="Resultado" dataDxfId="3858" totalsRowDxfId="3857"/>
    <tableColumn id="2" xr3:uid="{BDCCBAF8-6FF1-4FB2-835C-2F984C9AC8A6}" name="Código indicador" totalsRowLabel="RC014" dataDxfId="3856" totalsRowDxfId="3855"/>
    <tableColumn id="3" xr3:uid="{AF78DF3C-827C-433B-AFF4-5BF8273EC6CF}" name="Indicador" dataDxfId="3854" totalsRowDxfId="3853" dataCellStyle="20% - Énfasis3">
      <calculatedColumnFormula>IFERROR(VLOOKUP(E404,TablaIndicadores[[Código]:[Unidad de medida]],2,0),"")</calculatedColumnFormula>
    </tableColumn>
    <tableColumn id="4" xr3:uid="{6B3C90D8-505A-41E1-BAEC-BE96A096AAEC}" name="Unidad de medida" dataDxfId="3852" totalsRowDxfId="3851" dataCellStyle="20% - Énfasis3">
      <calculatedColumnFormula>IFERROR(VLOOKUP(E404,TablaIndicadores[[Código]:[Unidad de medida]],3,0),"")</calculatedColumnFormula>
    </tableColumn>
    <tableColumn id="5" xr3:uid="{4A076C05-767B-4C2E-A9E2-F2FE419ECBF1}" name="Cantidad" totalsRowFunction="custom" dataDxfId="3850" totalsRowDxfId="3849">
      <totalsRowFormula array="1">IF(AND(IF(C396="Incluir",TablaSTdA1.152546162636472737580818285888947132500541[Unidad de medida]&gt;=0,TablaSTdA1.152546162636472737580818285888947132500541[Unidad de medida]=""))=FALSE,"No rellene el indicador sin seleccionar que quiere incluir el subtipo de acción","")</totalsRowFormula>
    </tableColumn>
    <tableColumn id="7" xr3:uid="{9D3083AC-33F5-46C8-B4A3-896475A16728}" name="Incluido" dataDxfId="3848" totalsRowDxfId="3847" dataCellStyle="20% - Énfasis3"/>
  </tableColumns>
  <tableStyleInfo name="TableStyleLight9" showFirstColumn="0" showLastColumn="0" showRowStripes="1" showColumnStripes="0"/>
</table>
</file>

<file path=xl/tables/table2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1" xr:uid="{A238D92D-BC07-47DF-80C2-344ECCFAFCBA}" name="TablaSTdA1.1489460501542" displayName="TablaSTdA1.1489460501542" ref="D17:I19" headerRowDxfId="3846" headerRowBorderDxfId="3845" tableBorderDxfId="3844" totalsRowBorderDxfId="3843">
  <autoFilter ref="D17:I19" xr:uid="{B80A10F8-3515-48D8-845B-9A7A9BA736D1}"/>
  <tableColumns count="6">
    <tableColumn id="1" xr3:uid="{C35A6452-0ED0-4C4D-BBE7-2FE1B6889251}" name="Tipo de Indicador" totalsRowLabel="Resultado" dataDxfId="3842" totalsRowDxfId="3841"/>
    <tableColumn id="2" xr3:uid="{D6D3C193-CD71-4B63-9838-A4E0016ABAFC}" name="Código indicador" totalsRowLabel="RC014" dataDxfId="3840" totalsRowDxfId="3839"/>
    <tableColumn id="3" xr3:uid="{06EF9560-4696-4C82-A3ED-3DC89689A9F0}" name="Indicador" dataDxfId="3838" dataCellStyle="20% - Énfasis3">
      <calculatedColumnFormula>IFERROR(VLOOKUP(E18,TablaIndicadores[[Código]:[Unidad de medida]],2,0),"")</calculatedColumnFormula>
    </tableColumn>
    <tableColumn id="4" xr3:uid="{6AB80CBA-F7AD-4E89-928C-0AFA80EEEBF4}" name="Unidad de medida" dataDxfId="3837" totalsRowDxfId="3836" dataCellStyle="20% - Énfasis3">
      <calculatedColumnFormula>IFERROR(VLOOKUP(E18,TablaIndicadores[[Código]:[Unidad de medida]],3,0),"")</calculatedColumnFormula>
    </tableColumn>
    <tableColumn id="5" xr3:uid="{AE563840-8D5A-44DC-B843-139E8E0A4AF9}" name="Cantidad" totalsRowFunction="custom" dataDxfId="3835" totalsRowDxfId="3834">
      <totalsRowFormula array="1">IF(AND(IF(C10="Incluir",TablaSTdA1.1489460501542[Unidad de medida]&gt;=0,TablaSTdA1.1489460501542[Unidad de medida]=""))=FALSE,"No rellene el indicador sin seleccionar que quiere incluir el subtipo de acción","")</totalsRowFormula>
    </tableColumn>
    <tableColumn id="7" xr3:uid="{4041BD31-D841-4E82-A283-C44F749F76F2}" name="Incluido" dataDxfId="3833" dataCellStyle="20% - Énfasis3"/>
  </tableColumns>
  <tableStyleInfo name="TableStyleLight9" showFirstColumn="0" showLastColumn="0" showRowStripes="1" showColumnStripes="0"/>
</table>
</file>

<file path=xl/tables/table2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2" xr:uid="{7EC83BE8-26DC-4AE7-BF99-079EE1524464}" name="TablaSTdA1.148593461502543" displayName="TablaSTdA1.148593461502543" ref="D26:I28" dataDxfId="3831" headerRowBorderDxfId="3832" tableBorderDxfId="3830" totalsRowBorderDxfId="3829" dataCellStyle="20% - Énfasis3" totalsRowCellStyle="20% - Énfasis3">
  <autoFilter ref="D26:I28" xr:uid="{9AC2EDAC-35BA-4E89-BB69-8CCC777A48A1}"/>
  <tableColumns count="6">
    <tableColumn id="1" xr3:uid="{1C31DDCD-D88D-4EE2-87B3-B3C4E812A337}" name="Tipo de Indicador" totalsRowLabel="Resultado" dataDxfId="3828" totalsRowDxfId="3827" dataCellStyle="20% - Énfasis3"/>
    <tableColumn id="2" xr3:uid="{098846C2-BBF0-4CAE-86C7-E566848861C5}" name="Código indicador" totalsRowLabel="RC014" dataDxfId="3826" totalsRowDxfId="3825" dataCellStyle="20% - Énfasis3"/>
    <tableColumn id="3" xr3:uid="{DE4D76EF-2CD7-4D50-9D2B-8844D0391217}" name="Indicador" dataDxfId="3824" dataCellStyle="20% - Énfasis3">
      <calculatedColumnFormula>IFERROR(VLOOKUP(E27,TablaIndicadores[[Código]:[Unidad de medida]],2,0),"")</calculatedColumnFormula>
    </tableColumn>
    <tableColumn id="4" xr3:uid="{E834D5B9-C578-415B-AFB0-3C3CC48B0CE2}" name="Unidad de medida" dataDxfId="3823" dataCellStyle="20% - Énfasis3">
      <calculatedColumnFormula>IFERROR(VLOOKUP(E27,TablaIndicadores[[Código]:[Unidad de medida]],3,0),"")</calculatedColumnFormula>
    </tableColumn>
    <tableColumn id="5" xr3:uid="{30F0C89B-A91D-4B5A-B18B-AD1D8D631FB7}" name="Cantidad" totalsRowFunction="custom" dataDxfId="3822" totalsRowDxfId="3821" dataCellStyle="20% - Énfasis3">
      <totalsRowFormula array="1">IF(AND(IF(C19="Incluir",TablaSTdA1.148593461502543[Unidad de medida]&gt;=0,TablaSTdA1.148593461502543[Unidad de medida]=""))=FALSE,"No rellene el indicador sin seleccionar que quiere incluir el subtipo de acción","")</totalsRowFormula>
    </tableColumn>
    <tableColumn id="7" xr3:uid="{9CD6C866-E4A2-4206-96B9-8558043A14F3}" name="Incluido" dataDxfId="3820" dataCellStyle="20% - Énfasis3"/>
  </tableColumns>
  <tableStyleInfo name="TableStyleLight9" showFirstColumn="0" showLastColumn="0" showRowStripes="1" showColumnStripes="0"/>
</table>
</file>

<file path=xl/tables/table2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3" xr:uid="{D370E2AB-8EE9-4C95-809C-1AC08ED74430}" name="TablaSTdA1.14850694462503544" displayName="TablaSTdA1.14850694462503544" ref="D37:I39" headerRowDxfId="3819" dataDxfId="3817" headerRowBorderDxfId="3818" tableBorderDxfId="3816" totalsRowBorderDxfId="3815" headerRowCellStyle="20% - Énfasis3" dataCellStyle="20% - Énfasis3">
  <autoFilter ref="D37:I39" xr:uid="{D620C009-EFCF-4E5F-86D1-AB65F9F6F23A}"/>
  <tableColumns count="6">
    <tableColumn id="1" xr3:uid="{EF5EA3A9-B923-4AB7-8935-B13D10981A05}" name="Tipo de Indicador" totalsRowLabel="Resultado" dataDxfId="3814" totalsRowDxfId="3813"/>
    <tableColumn id="2" xr3:uid="{69C052FC-B2CC-4BE8-8C32-8B56016D82A7}" name="Código indicador" totalsRowLabel="RC014" dataDxfId="3812" totalsRowDxfId="3811"/>
    <tableColumn id="3" xr3:uid="{054C64B3-E060-437B-ABE3-2759C10A7119}" name="Indicador" dataDxfId="3810" dataCellStyle="20% - Énfasis3">
      <calculatedColumnFormula>IFERROR(VLOOKUP(E38,TablaIndicadores[[Código]:[Unidad de medida]],2,0),"")</calculatedColumnFormula>
    </tableColumn>
    <tableColumn id="4" xr3:uid="{4646566F-8E45-4CAB-A8BD-E5736CFC67E0}" name="Unidad de medida" dataDxfId="3809" dataCellStyle="20% - Énfasis3">
      <calculatedColumnFormula>IFERROR(VLOOKUP(E38,TablaIndicadores[[Código]:[Unidad de medida]],3,0),"")</calculatedColumnFormula>
    </tableColumn>
    <tableColumn id="5" xr3:uid="{DEBF968A-E46E-4588-86A2-3B75E4BF8AE0}" name="Cantidad" totalsRowFunction="custom" dataDxfId="3808">
      <totalsRowFormula array="1">IF(AND(IF(C28="Incluir",TablaSTdA1.14850694462503544[Unidad de medida]&gt;=0,TablaSTdA1.14850694462503544[Unidad de medida]=""))=FALSE,"No rellene el indicador sin seleccionar que quiere incluir el subtipo de acción","")</totalsRowFormula>
    </tableColumn>
    <tableColumn id="7" xr3:uid="{D0F378E9-0DDC-46FD-9822-4B004713B9C2}" name="Incluido" dataDxfId="3807" dataCellStyle="20% - Énfasis3"/>
  </tableColumns>
  <tableStyleInfo name="TableStyleLight9" showFirstColumn="0" showLastColumn="0" showRowStripes="1" showColumnStripes="0"/>
</table>
</file>

<file path=xl/tables/table2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4" xr:uid="{18B01132-791F-4868-A75E-E31213F67E31}" name="TablaSTdA1.1485051895463504545" displayName="TablaSTdA1.1485051895463504545" ref="D46:I48" headerRowDxfId="3806" dataDxfId="3804" headerRowBorderDxfId="3805" tableBorderDxfId="3803" totalsRowBorderDxfId="3802" headerRowCellStyle="20% - Énfasis3" dataCellStyle="20% - Énfasis3">
  <autoFilter ref="D46:I48" xr:uid="{CD7D4C66-593F-4407-BBA4-6C6B24365FE3}"/>
  <tableColumns count="6">
    <tableColumn id="1" xr3:uid="{AAF8F76F-E1C7-48BA-8470-847BE8E41904}" name="Tipo de Indicador" totalsRowLabel="Resultado" dataDxfId="3801" totalsRowDxfId="3800"/>
    <tableColumn id="2" xr3:uid="{99A3B6F4-0540-4ED8-BF4A-F4C9C71AD896}" name="Código indicador" totalsRowLabel="RC014" dataDxfId="3799" totalsRowDxfId="3798"/>
    <tableColumn id="3" xr3:uid="{AF155ED8-8246-4DA4-B873-EFFC183C5234}" name="Indicador" dataDxfId="3797" totalsRowDxfId="3796" dataCellStyle="20% - Énfasis3">
      <calculatedColumnFormula>IFERROR(VLOOKUP(E47,TablaIndicadores[[Código]:[Unidad de medida]],2,0),"")</calculatedColumnFormula>
    </tableColumn>
    <tableColumn id="4" xr3:uid="{C532AE2E-27F5-421A-A469-9687E779B5B3}" name="Unidad de medida" dataDxfId="3795" totalsRowDxfId="3794" dataCellStyle="20% - Énfasis3">
      <calculatedColumnFormula>IFERROR(VLOOKUP(E47,TablaIndicadores[[Código]:[Unidad de medida]],3,0),"")</calculatedColumnFormula>
    </tableColumn>
    <tableColumn id="5" xr3:uid="{95AE1884-4A61-4EF6-A2CB-63A2FC2E5D0D}" name="Cantidad" totalsRowFunction="custom" dataDxfId="3793" totalsRowDxfId="3792">
      <totalsRowFormula array="1">IF(AND(IF(C37="Incluir",TablaSTdA1.1485051895463504545[Unidad de medida]&gt;=0,TablaSTdA1.1485051895463504545[Unidad de medida]=""))=FALSE,"No rellene el indicador sin seleccionar que quiere incluir el subtipo de acción","")</totalsRowFormula>
    </tableColumn>
    <tableColumn id="7" xr3:uid="{0D58087A-A8E7-4025-B3A3-10E9C4C4C7A5}" name="Incluido" dataDxfId="3791" totalsRowDxfId="3790" dataCellStyle="20% - Énfasis3"/>
  </tableColumns>
  <tableStyleInfo name="TableStyleLight9" showFirstColumn="0" showLastColumn="0" showRowStripes="1" showColumnStripes="0"/>
</table>
</file>

<file path=xl/tables/table2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5" xr:uid="{12A921DE-A645-4D50-A152-D68D1756FDAB}" name="TablaSTdA1.1521096464505546" displayName="TablaSTdA1.1521096464505546" ref="D59:I61" headerRowDxfId="3789" headerRowBorderDxfId="3788" tableBorderDxfId="3787" totalsRowBorderDxfId="3786">
  <autoFilter ref="D59:I61" xr:uid="{EE5B3FD1-721B-49E7-AA08-E2E7737E61E9}"/>
  <tableColumns count="6">
    <tableColumn id="1" xr3:uid="{647BE133-78F6-4D8C-BB19-E99EF229204C}" name="Tipo de Indicador" totalsRowLabel="Resultado" dataDxfId="3785" totalsRowDxfId="3784"/>
    <tableColumn id="2" xr3:uid="{88CCDE68-4412-43F0-B1B9-FC21B8AACED8}" name="Código indicador" totalsRowLabel="RC014" dataDxfId="3783" totalsRowDxfId="3782"/>
    <tableColumn id="3" xr3:uid="{3DDDE5D6-56AF-41DD-8E05-1DACA6AE2D6F}" name="Indicador" dataDxfId="3781" totalsRowDxfId="3780" dataCellStyle="20% - Énfasis3">
      <calculatedColumnFormula>IFERROR(VLOOKUP(E60,TablaIndicadores[[Código]:[Unidad de medida]],2,0),"")</calculatedColumnFormula>
    </tableColumn>
    <tableColumn id="4" xr3:uid="{4069BB05-4106-4DDF-967B-5F4FD95E3489}" name="Unidad de medida" dataDxfId="3779" totalsRowDxfId="3778" dataCellStyle="20% - Énfasis3">
      <calculatedColumnFormula>IFERROR(VLOOKUP(E60,TablaIndicadores[[Código]:[Unidad de medida]],3,0),"")</calculatedColumnFormula>
    </tableColumn>
    <tableColumn id="5" xr3:uid="{7B09A324-3416-4483-AF4A-1B84A68D60B7}" name="Cantidad" totalsRowFunction="custom" dataDxfId="3777" totalsRowDxfId="3776">
      <totalsRowFormula array="1">IF(AND(IF(C52="Incluir",TablaSTdA1.1521096464505546[Unidad de medida]&gt;=0,TablaSTdA1.1521096464505546[Unidad de medida]=""))=FALSE,"No rellene el indicador sin seleccionar que quiere incluir el subtipo de acción","")</totalsRowFormula>
    </tableColumn>
    <tableColumn id="7" xr3:uid="{4B0F3894-396B-4E0A-807F-1504A68B445A}" name="Incluido" dataDxfId="3775" totalsRowDxfId="3774" dataCellStyle="20% - Énfasis3"/>
  </tableColumns>
  <tableStyleInfo name="TableStyleLight9" showFirstColumn="0" showLastColumn="0" showRowStripes="1" showColumnStripes="0"/>
</table>
</file>

<file path=xl/tables/table2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6" xr:uid="{1C3809EB-5E45-4818-AE61-0CBB6D63C4D4}" name="TablaSTdA1.148531197465506547" displayName="TablaSTdA1.148531197465506547" ref="D68:I70" headerRowDxfId="3773" headerRowBorderDxfId="3772" tableBorderDxfId="3771" totalsRowBorderDxfId="3770">
  <autoFilter ref="D68:I70" xr:uid="{42E9B6F1-DF53-4168-8B21-F601DDFBCA60}"/>
  <tableColumns count="6">
    <tableColumn id="1" xr3:uid="{C3894DAF-DE17-43C5-AFA1-FD0FC80B4FCE}" name="Tipo de Indicador" totalsRowLabel="Resultado" dataDxfId="3769" totalsRowDxfId="3768"/>
    <tableColumn id="2" xr3:uid="{DC76743C-F8B8-49E6-9E96-AE6C42EAB3EA}" name="Código indicador" totalsRowLabel="RC014" dataDxfId="3767" totalsRowDxfId="3766"/>
    <tableColumn id="3" xr3:uid="{67E10717-66AE-4A48-8CCE-9765AAF9B6FD}" name="Indicador" dataDxfId="3765" totalsRowDxfId="3764" dataCellStyle="20% - Énfasis3">
      <calculatedColumnFormula>IFERROR(VLOOKUP(E69,TablaIndicadores[[Código]:[Unidad de medida]],2,0),"")</calculatedColumnFormula>
    </tableColumn>
    <tableColumn id="4" xr3:uid="{C480E69B-4B92-4F71-9156-DA6593879DDF}" name="Unidad de medida" dataDxfId="3763" totalsRowDxfId="3762" dataCellStyle="20% - Énfasis3">
      <calculatedColumnFormula>IFERROR(VLOOKUP(E69,TablaIndicadores[[Código]:[Unidad de medida]],3,0),"")</calculatedColumnFormula>
    </tableColumn>
    <tableColumn id="5" xr3:uid="{EFD970E6-6385-4112-9186-30806BE74C6B}" name="Cantidad" totalsRowFunction="custom" dataDxfId="3761" totalsRowDxfId="3760">
      <totalsRowFormula array="1">IF(AND(IF(C61="Incluir",TablaSTdA1.148531197465506547[Unidad de medida]&gt;=0,TablaSTdA1.148531197465506547[Unidad de medida]=""))=FALSE,"No rellene el indicador sin seleccionar que quiere incluir el subtipo de acción","")</totalsRowFormula>
    </tableColumn>
    <tableColumn id="7" xr3:uid="{4559B28D-3F50-4DC0-809D-22D3191B4C11}" name="Incluido" dataDxfId="3759" totalsRowDxfId="3758" dataCellStyle="20% - Énfasis3"/>
  </tableColumns>
  <tableStyleInfo name="TableStyleLight9" showFirstColumn="0" showLastColumn="0" showRowStripes="1" showColumnStripes="0"/>
</table>
</file>

<file path=xl/tables/table2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7" xr:uid="{8F7FEF57-6DFB-4357-8CE9-44D614A3C2CF}" name="TablaSTdA1.152541298466507548" displayName="TablaSTdA1.152541298466507548" ref="D79:I81" headerRowDxfId="3757" headerRowBorderDxfId="3756" tableBorderDxfId="3755" totalsRowBorderDxfId="3754">
  <autoFilter ref="D79:I81" xr:uid="{841A434A-E4A4-4475-B699-6C7E979BCFAB}"/>
  <tableColumns count="6">
    <tableColumn id="1" xr3:uid="{32FE6344-5020-42A6-ACDD-8AB7A98DCD36}" name="Tipo de Indicador" totalsRowLabel="Resultado" dataDxfId="3753" totalsRowDxfId="3752" dataCellStyle="20% - Énfasis3"/>
    <tableColumn id="2" xr3:uid="{494FAA54-A349-4DBA-93FD-A3B2BD51D98C}" name="Código indicador" totalsRowLabel="RC014" dataDxfId="3751" totalsRowDxfId="3750"/>
    <tableColumn id="3" xr3:uid="{CE0A9C38-ECF8-4F3D-A9A7-7E200EB52AA0}" name="Indicador" dataDxfId="3749" totalsRowDxfId="3748" dataCellStyle="20% - Énfasis3">
      <calculatedColumnFormula>IFERROR(VLOOKUP(E80,TablaIndicadores[[Código]:[Unidad de medida]],2,0),"")</calculatedColumnFormula>
    </tableColumn>
    <tableColumn id="4" xr3:uid="{F9B1DC2D-C513-4B05-A577-08BB0F4999EE}" name="Unidad de medida" dataDxfId="3747" totalsRowDxfId="3746" dataCellStyle="20% - Énfasis3">
      <calculatedColumnFormula>IFERROR(VLOOKUP(E80,TablaIndicadores[[Código]:[Unidad de medida]],3,0),"")</calculatedColumnFormula>
    </tableColumn>
    <tableColumn id="5" xr3:uid="{1B7C14C5-50DA-4F35-B1D4-392C5CA5EEE1}" name="Cantidad" totalsRowFunction="custom" dataDxfId="3745" totalsRowDxfId="3744">
      <totalsRowFormula array="1">IF(AND(IF(C72="Incluir",TablaSTdA1.152541298466507548[Unidad de medida]&gt;=0,TablaSTdA1.152541298466507548[Unidad de medida]=""))=FALSE,"No rellene el indicador sin seleccionar que quiere incluir el subtipo de acción","")</totalsRowFormula>
    </tableColumn>
    <tableColumn id="7" xr3:uid="{E9B3AE6F-7B93-4D19-AA24-FB8DEB988C8B}" name="Incluido" dataDxfId="3743" totalsRowDxfId="3742" dataCellStyle="20% - Énfasis3"/>
  </tableColumns>
  <tableStyleInfo name="TableStyleLight9" showFirstColumn="0" showLastColumn="0" showRowStripes="1" showColumnStripes="0"/>
</table>
</file>

<file path=xl/tables/table2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8" xr:uid="{002FC41D-8D54-4D73-BF6A-D216C6CFEE75}" name="TablaSTdA1.14853551399467508549" displayName="TablaSTdA1.14853551399467508549" ref="D88:I90" headerRowDxfId="3741" dataDxfId="3739" headerRowBorderDxfId="3740" tableBorderDxfId="3738" totalsRowBorderDxfId="3737" dataCellStyle="20% - Énfasis3">
  <autoFilter ref="D88:I90" xr:uid="{87A593CD-D0F2-482E-856A-FEEA60DFE682}"/>
  <tableColumns count="6">
    <tableColumn id="1" xr3:uid="{681CC6F9-82F9-49B0-A721-9A10801CA370}" name="Tipo de Indicador" totalsRowLabel="Resultado" dataDxfId="3736" totalsRowDxfId="3735"/>
    <tableColumn id="2" xr3:uid="{B544867F-7289-468F-BEA2-3F7FFB6F141E}" name="Código indicador" totalsRowLabel="RC014" dataDxfId="3734" totalsRowDxfId="3733"/>
    <tableColumn id="3" xr3:uid="{F0D3510F-9535-4352-B9C6-005EF29C62FD}" name="Indicador" dataDxfId="3732" totalsRowDxfId="3731" dataCellStyle="20% - Énfasis3">
      <calculatedColumnFormula>IFERROR(VLOOKUP(E89,TablaIndicadores[[Código]:[Unidad de medida]],2,0),"")</calculatedColumnFormula>
    </tableColumn>
    <tableColumn id="4" xr3:uid="{DC0BB2E3-E6C7-43CA-BAA0-0C9E5483819F}" name="Unidad de medida" dataDxfId="3730" totalsRowDxfId="3729" dataCellStyle="20% - Énfasis3">
      <calculatedColumnFormula>IFERROR(VLOOKUP(E89,TablaIndicadores[[Código]:[Unidad de medida]],3,0),"")</calculatedColumnFormula>
    </tableColumn>
    <tableColumn id="5" xr3:uid="{BF0E2B4D-9D10-4DA3-824F-AFC7FDE5361B}" name="Cantidad" totalsRowFunction="custom" dataDxfId="3728" totalsRowDxfId="3727">
      <totalsRowFormula array="1">IF(AND(IF(C81="Incluir",TablaSTdA1.14853551399467508549[Unidad de medida]&gt;=0,TablaSTdA1.14853551399467508549[Unidad de medida]=""))=FALSE,"No rellene el indicador sin seleccionar que quiere incluir el subtipo de acción","")</totalsRowFormula>
    </tableColumn>
    <tableColumn id="7" xr3:uid="{43C4CB4C-6F4C-4231-95D6-0D656D047D03}" name="Incluido" dataDxfId="3726" totalsRowDxfId="3725" dataCellStyle="20% - Énfasis3"/>
  </tableColumns>
  <tableStyleInfo name="TableStyleLight9" showFirstColumn="0" showLastColumn="0" showRowStripes="1" showColumnStripes="0"/>
</table>
</file>

<file path=xl/tables/table2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9" xr:uid="{E764091F-779E-45B9-953A-F7AD211E7DA4}" name="TablaSTdA1.14853555614100468509550" displayName="TablaSTdA1.14853555614100468509550" ref="D97:I99" headerRowDxfId="3724" dataDxfId="3722" headerRowBorderDxfId="3723" tableBorderDxfId="3721" totalsRowBorderDxfId="3720" dataCellStyle="20% - Énfasis3">
  <autoFilter ref="D97:I99" xr:uid="{DEA36D4B-04A8-43A7-9106-6A8935E26BEB}"/>
  <tableColumns count="6">
    <tableColumn id="1" xr3:uid="{5EAA349D-CACD-4624-BD08-67AF2879294F}" name="Tipo de Indicador" totalsRowLabel="Resultado" dataDxfId="3719" totalsRowDxfId="3718"/>
    <tableColumn id="2" xr3:uid="{654668FA-E136-494C-B3D7-BEF4432204E5}" name="Código indicador" totalsRowLabel="RC014" dataDxfId="3717" totalsRowDxfId="3716"/>
    <tableColumn id="3" xr3:uid="{1A99F241-EA74-4332-B586-F5EAD34EB09A}" name="Indicador" dataDxfId="3715" totalsRowDxfId="3714" dataCellStyle="20% - Énfasis3">
      <calculatedColumnFormula>IFERROR(VLOOKUP(E98,TablaIndicadores[[Código]:[Unidad de medida]],2,0),"")</calculatedColumnFormula>
    </tableColumn>
    <tableColumn id="4" xr3:uid="{309E4A66-061B-4797-8A47-81780E4702A4}" name="Unidad de medida" dataDxfId="3713" totalsRowDxfId="3712" dataCellStyle="20% - Énfasis3">
      <calculatedColumnFormula>IFERROR(VLOOKUP(E98,TablaIndicadores[[Código]:[Unidad de medida]],3,0),"")</calculatedColumnFormula>
    </tableColumn>
    <tableColumn id="5" xr3:uid="{6D630605-1CCE-43EF-B831-7F2EBED83BA7}" name="Cantidad" totalsRowFunction="custom" dataDxfId="3711" totalsRowDxfId="3710">
      <totalsRowFormula array="1">IF(AND(IF(C90="Incluir",TablaSTdA1.14853555614100468509550[Unidad de medida]&gt;=0,TablaSTdA1.14853555614100468509550[Unidad de medida]=""))=FALSE,"No rellene el indicador sin seleccionar que quiere incluir el subtipo de acción","")</totalsRowFormula>
    </tableColumn>
    <tableColumn id="7" xr3:uid="{70297925-DDDD-48C4-AAE8-A9F8C0A32FFB}" name="Incluido" dataDxfId="3709" totalsRowDxfId="3708" dataCellStyle="20% - Énfasis3"/>
  </tableColumns>
  <tableStyleInfo name="TableStyleLight9" showFirstColumn="0" showLastColumn="0" showRowStripes="1" showColumnStripes="0"/>
</table>
</file>

<file path=xl/tables/table2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0" xr:uid="{68ADBBD7-C664-4FB3-AE8B-241478F6CDD8}" name="TablaSTdA1.1485355565715101469510551" displayName="TablaSTdA1.1485355565715101469510551" ref="D106:I108" headerRowDxfId="3707" dataDxfId="3705" headerRowBorderDxfId="3706" tableBorderDxfId="3704" totalsRowBorderDxfId="3703" dataCellStyle="20% - Énfasis3">
  <autoFilter ref="D106:I108" xr:uid="{6581E392-A142-4728-9795-A807192909F7}"/>
  <tableColumns count="6">
    <tableColumn id="1" xr3:uid="{4E11AD7D-36B3-446A-8D3C-6E9F45E48678}" name="Tipo de Indicador" totalsRowLabel="Resultado" dataDxfId="3702" totalsRowDxfId="3701"/>
    <tableColumn id="2" xr3:uid="{07958860-F815-406B-9CE9-183D2545078A}" name="Código indicador" totalsRowLabel="RC014" dataDxfId="3700" totalsRowDxfId="3699"/>
    <tableColumn id="3" xr3:uid="{12D89502-59F0-44D4-A00D-19ECB44E5ADA}" name="Indicador" dataDxfId="3698" totalsRowDxfId="3697" dataCellStyle="20% - Énfasis3">
      <calculatedColumnFormula>IFERROR(VLOOKUP(E107,TablaIndicadores[[Código]:[Unidad de medida]],2,0),"")</calculatedColumnFormula>
    </tableColumn>
    <tableColumn id="4" xr3:uid="{FD5DEBBA-D1BA-4EEC-AC3E-BD39DB63FED5}" name="Unidad de medida" dataDxfId="3696" totalsRowDxfId="3695" dataCellStyle="20% - Énfasis3">
      <calculatedColumnFormula>IFERROR(VLOOKUP(E107,TablaIndicadores[[Código]:[Unidad de medida]],3,0),"")</calculatedColumnFormula>
    </tableColumn>
    <tableColumn id="5" xr3:uid="{58864606-1627-4159-B569-434B98397D4E}" name="Cantidad" totalsRowFunction="custom" dataDxfId="3694" totalsRowDxfId="3693">
      <totalsRowFormula array="1">IF(AND(IF(C99="Incluir",TablaSTdA1.1485355565715101469510551[Unidad de medida]&gt;=0,TablaSTdA1.1485355565715101469510551[Unidad de medida]=""))=FALSE,"No rellene el indicador sin seleccionar que quiere incluir el subtipo de acción","")</totalsRowFormula>
    </tableColumn>
    <tableColumn id="7" xr3:uid="{3BA29B35-A0AF-49DD-A34E-BF6B27E7C557}" name="Incluido" dataDxfId="3692" totalsRowDxfId="3691" dataCellStyle="20% - Énfasis3"/>
  </tableColumns>
  <tableStyleInfo name="TableStyleLight9" showFirstColumn="0" showLastColumn="0" showRowStripes="1" showColumnStripes="0"/>
</table>
</file>

<file path=xl/tables/table2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1" xr:uid="{EB670DF2-9D27-4394-82D1-48A53C0CB9DE}" name="TablaSTdA1.148535556575816102470511552" displayName="TablaSTdA1.148535556575816102470511552" ref="D115:I117" headerRowDxfId="3690" dataDxfId="3688" headerRowBorderDxfId="3689" tableBorderDxfId="3687" totalsRowBorderDxfId="3686" dataCellStyle="20% - Énfasis3">
  <autoFilter ref="D115:I117" xr:uid="{93ECB9AF-BC8A-4D88-A632-C52C718F2C71}"/>
  <tableColumns count="6">
    <tableColumn id="1" xr3:uid="{CF4B3443-3BAE-4004-8217-014A05610ABA}" name="Tipo de Indicador" totalsRowLabel="Resultado" dataDxfId="3685" totalsRowDxfId="3684"/>
    <tableColumn id="2" xr3:uid="{459270F3-B921-40EF-A6F1-E33809971296}" name="Código indicador" totalsRowLabel="RC014" dataDxfId="3683" totalsRowDxfId="3682"/>
    <tableColumn id="3" xr3:uid="{D7AE9F67-4969-4AE2-9AE4-BC4447769BB8}" name="Indicador" dataDxfId="3681" totalsRowDxfId="3680" dataCellStyle="20% - Énfasis3">
      <calculatedColumnFormula>IFERROR(VLOOKUP(E116,TablaIndicadores[[Código]:[Unidad de medida]],2,0),"")</calculatedColumnFormula>
    </tableColumn>
    <tableColumn id="4" xr3:uid="{FD5959BB-35E7-414C-9618-70C6F4441702}" name="Unidad de medida" dataDxfId="3679" totalsRowDxfId="3678" dataCellStyle="20% - Énfasis3">
      <calculatedColumnFormula>IFERROR(VLOOKUP(E116,TablaIndicadores[[Código]:[Unidad de medida]],3,0),"")</calculatedColumnFormula>
    </tableColumn>
    <tableColumn id="5" xr3:uid="{95E8CB6E-DBD1-4A07-8E4F-2C138BE9C32C}" name="Cantidad" totalsRowFunction="custom" dataDxfId="3677" totalsRowDxfId="3676">
      <totalsRowFormula array="1">IF(AND(IF(C108="Incluir",TablaSTdA1.148535556575816102470511552[Unidad de medida]&gt;=0,TablaSTdA1.148535556575816102470511552[Unidad de medida]=""))=FALSE,"No rellene el indicador sin seleccionar que quiere incluir el subtipo de acción","")</totalsRowFormula>
    </tableColumn>
    <tableColumn id="7" xr3:uid="{BFAFF037-8196-473B-9390-464337F0C450}" name="Incluido" dataDxfId="3675" totalsRowDxfId="3674" dataCellStyle="20% - Énfasis3"/>
  </tableColumns>
  <tableStyleInfo name="TableStyleLight9" showFirstColumn="0" showLastColumn="0" showRowStripes="1" showColumnStripes="0"/>
</table>
</file>

<file path=xl/tables/table2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2" xr:uid="{111ED685-5AAC-49CF-8F75-BA288D516579}" name="TablaSTdA1.14853555657585917103471512553" displayName="TablaSTdA1.14853555657585917103471512553" ref="D124:I126" headerRowDxfId="3673" dataDxfId="3671" headerRowBorderDxfId="3672" tableBorderDxfId="3670" totalsRowBorderDxfId="3669" dataCellStyle="20% - Énfasis3">
  <autoFilter ref="D124:I126" xr:uid="{554BE6C9-C1EE-49BC-B5D3-B7CF164F53F0}"/>
  <tableColumns count="6">
    <tableColumn id="1" xr3:uid="{EB4FEEF3-721B-47DB-AF9E-6761D48A22A7}" name="Tipo de Indicador" totalsRowLabel="Resultado" dataDxfId="3668" totalsRowDxfId="3667"/>
    <tableColumn id="2" xr3:uid="{FD8263E8-B469-4693-A9D3-F6904313AD3A}" name="Código indicador" totalsRowLabel="RC014" dataDxfId="3666" totalsRowDxfId="3665"/>
    <tableColumn id="3" xr3:uid="{E55E0EEF-1CAB-4E66-95FB-166D94AA0914}" name="Indicador" dataDxfId="3664" totalsRowDxfId="3663" dataCellStyle="20% - Énfasis3">
      <calculatedColumnFormula>IFERROR(VLOOKUP(E125,TablaIndicadores[[Código]:[Unidad de medida]],2,0),"")</calculatedColumnFormula>
    </tableColumn>
    <tableColumn id="4" xr3:uid="{5EDB4E9F-D151-4724-9A0A-1707619554E4}" name="Unidad de medida" dataDxfId="3662" totalsRowDxfId="3661" dataCellStyle="20% - Énfasis3">
      <calculatedColumnFormula>IFERROR(VLOOKUP(E125,TablaIndicadores[[Código]:[Unidad de medida]],3,0),"")</calculatedColumnFormula>
    </tableColumn>
    <tableColumn id="5" xr3:uid="{3A384CB0-5CBB-4067-88D9-4655CDECEFEC}" name="Cantidad" totalsRowFunction="custom" dataDxfId="3660" totalsRowDxfId="3659">
      <totalsRowFormula array="1">IF(AND(IF(C117="Incluir",TablaSTdA1.14853555657585917103471512553[Unidad de medida]&gt;=0,TablaSTdA1.14853555657585917103471512553[Unidad de medida]=""))=FALSE,"No rellene el indicador sin seleccionar que quiere incluir el subtipo de acción","")</totalsRowFormula>
    </tableColumn>
    <tableColumn id="7" xr3:uid="{AB7FBC94-5575-48C7-8BF6-A7444B37088B}" name="Incluido" dataDxfId="3658" totalsRowDxfId="3657" dataCellStyle="20% - Énfasis3"/>
  </tableColumns>
  <tableStyleInfo name="TableStyleLight9" showFirstColumn="0" showLastColumn="0" showRowStripes="1" showColumnStripes="0"/>
</table>
</file>

<file path=xl/tables/table2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3" xr:uid="{60F6ACB9-11F3-43FE-9ED0-92505CD39004}" name="TablaSTdA1.1485355565758596018104472513554" displayName="TablaSTdA1.1485355565758596018104472513554" ref="D133:I135" headerRowDxfId="3656" dataDxfId="3654" headerRowBorderDxfId="3655" tableBorderDxfId="3653" totalsRowBorderDxfId="3652" dataCellStyle="20% - Énfasis3">
  <autoFilter ref="D133:I135" xr:uid="{9E2266F5-8C03-44DD-9193-189E2DA89D55}"/>
  <tableColumns count="6">
    <tableColumn id="1" xr3:uid="{E1BAC526-1B4C-4EDB-9F4A-51F4D99114D6}" name="Tipo de Indicador" totalsRowLabel="Resultado" dataDxfId="3651" totalsRowDxfId="3650"/>
    <tableColumn id="2" xr3:uid="{430E21E8-D1FA-4C3B-9C85-755B2765C702}" name="Código indicador" totalsRowLabel="RC014" dataDxfId="3649" totalsRowDxfId="3648"/>
    <tableColumn id="3" xr3:uid="{62845278-38D1-4A7A-B451-AE411B48E82A}" name="Indicador" dataDxfId="3647" totalsRowDxfId="3646" dataCellStyle="20% - Énfasis3">
      <calculatedColumnFormula>IFERROR(VLOOKUP(E134,TablaIndicadores[[Código]:[Unidad de medida]],2,0),"")</calculatedColumnFormula>
    </tableColumn>
    <tableColumn id="4" xr3:uid="{003237BB-5FBD-444A-8A16-252F5600B9FA}" name="Unidad de medida" dataDxfId="3645" totalsRowDxfId="3644" dataCellStyle="20% - Énfasis3">
      <calculatedColumnFormula>IFERROR(VLOOKUP(E134,TablaIndicadores[[Código]:[Unidad de medida]],3,0),"")</calculatedColumnFormula>
    </tableColumn>
    <tableColumn id="5" xr3:uid="{E84A04FA-6AD8-47E9-8E8C-9676A3B7C2A0}" name="Cantidad" totalsRowFunction="custom" dataDxfId="3643" totalsRowDxfId="3642">
      <totalsRowFormula array="1">IF(AND(IF(C126="Incluir",TablaSTdA1.1485355565758596018104472513554[Unidad de medida]&gt;=0,TablaSTdA1.1485355565758596018104472513554[Unidad de medida]=""))=FALSE,"No rellene el indicador sin seleccionar que quiere incluir el subtipo de acción","")</totalsRowFormula>
    </tableColumn>
    <tableColumn id="7" xr3:uid="{F077D644-4604-4E7C-9A06-229019FDABA0}" name="Incluido" dataDxfId="3641" totalsRowDxfId="3640" dataCellStyle="20% - Énfasis3"/>
  </tableColumns>
  <tableStyleInfo name="TableStyleLight9" showFirstColumn="0" showLastColumn="0" showRowStripes="1" showColumnStripes="0"/>
</table>
</file>

<file path=xl/tables/table2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4" xr:uid="{2A88CC6E-90F9-46FF-92CB-77468045282D}" name="TablaSTdA1.152546120105473514555" displayName="TablaSTdA1.152546120105473514555" ref="D144:I146" headerRowDxfId="3639" dataDxfId="3637" headerRowBorderDxfId="3638" tableBorderDxfId="3636" totalsRowBorderDxfId="3635" dataCellStyle="20% - Énfasis3">
  <autoFilter ref="D144:I146" xr:uid="{C5A14A54-2A8C-44BA-B0C4-CB68B2AB300A}"/>
  <tableColumns count="6">
    <tableColumn id="1" xr3:uid="{DD06F976-3E90-4198-BAE1-BF4FBA9530F1}" name="Tipo de Indicador" totalsRowLabel="Resultado" dataDxfId="3634" totalsRowDxfId="3633"/>
    <tableColumn id="2" xr3:uid="{52BD34D4-1E8F-4BE1-A654-F84D0B45EC70}" name="Código indicador" totalsRowLabel="RC014" dataDxfId="3632" totalsRowDxfId="3631"/>
    <tableColumn id="3" xr3:uid="{795BD3CF-426B-4AC2-A882-ADD77228EBB7}" name="Indicador" dataDxfId="3630" totalsRowDxfId="3629" dataCellStyle="20% - Énfasis3">
      <calculatedColumnFormula>IFERROR(VLOOKUP(E145,TablaIndicadores[[Código]:[Unidad de medida]],2,0),"")</calculatedColumnFormula>
    </tableColumn>
    <tableColumn id="4" xr3:uid="{2C3520C6-2AB3-4BB7-9522-98D558C5E4A4}" name="Unidad de medida" dataDxfId="3628" totalsRowDxfId="3627" dataCellStyle="20% - Énfasis3">
      <calculatedColumnFormula>IFERROR(VLOOKUP(E145,TablaIndicadores[[Código]:[Unidad de medida]],3,0),"")</calculatedColumnFormula>
    </tableColumn>
    <tableColumn id="5" xr3:uid="{C389BA75-F003-43F9-8348-8F99B005B019}" name="Cantidad" totalsRowFunction="custom" dataDxfId="3626" totalsRowDxfId="3625">
      <totalsRowFormula array="1">IF(AND(IF(C137="Incluir",TablaSTdA1.152546120105473514555[Unidad de medida]&gt;=0,TablaSTdA1.152546120105473514555[Unidad de medida]=""))=FALSE,"No rellene el indicador sin seleccionar que quiere incluir el subtipo de acción","")</totalsRowFormula>
    </tableColumn>
    <tableColumn id="7" xr3:uid="{D6A8A8A6-2F62-4D9F-B34B-4010E37DFBA7}" name="Incluido" dataDxfId="3624" totalsRowDxfId="3623" dataCellStyle="20% - Énfasis3"/>
  </tableColumns>
  <tableStyleInfo name="TableStyleLight9" showFirstColumn="0" showLastColumn="0" showRowStripes="1" showColumnStripes="0"/>
</table>
</file>

<file path=xl/tables/table2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5" xr:uid="{05C49563-87A0-4AA4-B4B6-92A2CD1DFE12}" name="TablaSTdA1.15254616221106474515556" displayName="TablaSTdA1.15254616221106474515556" ref="D153:I155" headerRowDxfId="3622" dataDxfId="3620" headerRowBorderDxfId="3621" tableBorderDxfId="3619" totalsRowBorderDxfId="3618" dataCellStyle="20% - Énfasis3">
  <autoFilter ref="D153:I155" xr:uid="{3D0A72F9-E111-4312-B272-8E0AE7862817}"/>
  <tableColumns count="6">
    <tableColumn id="1" xr3:uid="{17E1D10F-42B4-435F-B4E7-18040070067D}" name="Tipo de Indicador" totalsRowLabel="Resultado" dataDxfId="3617" totalsRowDxfId="3616"/>
    <tableColumn id="2" xr3:uid="{85CC0FAF-E2BB-4759-B620-A2B6D370D611}" name="Código indicador" totalsRowLabel="RC014" dataDxfId="3615" totalsRowDxfId="3614"/>
    <tableColumn id="3" xr3:uid="{540D6A77-B2EB-4BAB-882C-76F0FCAF7F0D}" name="Indicador" dataDxfId="3613" totalsRowDxfId="3612" dataCellStyle="20% - Énfasis3">
      <calculatedColumnFormula>IFERROR(VLOOKUP(E154,TablaIndicadores[[Código]:[Unidad de medida]],2,0),"")</calculatedColumnFormula>
    </tableColumn>
    <tableColumn id="4" xr3:uid="{96BDA1E2-F7E1-47C2-B1AD-205ED1C74B71}" name="Unidad de medida" dataDxfId="3611" totalsRowDxfId="3610" dataCellStyle="20% - Énfasis3">
      <calculatedColumnFormula>IFERROR(VLOOKUP(E154,TablaIndicadores[[Código]:[Unidad de medida]],3,0),"")</calculatedColumnFormula>
    </tableColumn>
    <tableColumn id="5" xr3:uid="{4B322FE6-7E1D-4240-B5EF-998F63CA5963}" name="Cantidad" totalsRowFunction="custom" dataDxfId="3609" totalsRowDxfId="3608">
      <totalsRowFormula array="1">IF(AND(IF(C146="Incluir",TablaSTdA1.15254616221106474515556[Unidad de medida]&gt;=0,TablaSTdA1.15254616221106474515556[Unidad de medida]=""))=FALSE,"No rellene el indicador sin seleccionar que quiere incluir el subtipo de acción","")</totalsRowFormula>
    </tableColumn>
    <tableColumn id="7" xr3:uid="{FA117848-EF0F-4DA4-A505-77BD56419A18}" name="Incluido" dataDxfId="3607" totalsRowDxfId="3606" dataCellStyle="20% - Énfasis3"/>
  </tableColumns>
  <tableStyleInfo name="TableStyleLight9" showFirstColumn="0" showLastColumn="0" showRowStripes="1" showColumnStripes="0"/>
</table>
</file>

<file path=xl/tables/table2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6" xr:uid="{C464FE6A-6697-485B-87E1-03B72900B259}" name="TablaSTdA1.1525461626322107475516557" displayName="TablaSTdA1.1525461626322107475516557" ref="D162:I164" headerRowDxfId="3605" dataDxfId="3603" headerRowBorderDxfId="3604" tableBorderDxfId="3602" totalsRowBorderDxfId="3601" dataCellStyle="20% - Énfasis3">
  <autoFilter ref="D162:I164" xr:uid="{F4B163C6-3327-4DE7-81E1-8B884E98BBD6}"/>
  <tableColumns count="6">
    <tableColumn id="1" xr3:uid="{990CEB53-A28D-4BF6-84F7-578DE0FA88CD}" name="Tipo de Indicador" totalsRowLabel="Resultado" dataDxfId="3600" totalsRowDxfId="3599"/>
    <tableColumn id="2" xr3:uid="{D2787BB1-B531-4BDF-86EA-AF81F29E3FDB}" name="Código indicador" totalsRowLabel="RC014" dataDxfId="3598" totalsRowDxfId="3597"/>
    <tableColumn id="3" xr3:uid="{AA004EBD-C4B3-4C04-A750-6819FFDC6B1D}" name="Indicador" dataDxfId="3596" totalsRowDxfId="3595" dataCellStyle="20% - Énfasis3">
      <calculatedColumnFormula>IFERROR(VLOOKUP(E163,TablaIndicadores[[Código]:[Unidad de medida]],2,0),"")</calculatedColumnFormula>
    </tableColumn>
    <tableColumn id="4" xr3:uid="{30DB56DD-6FB3-49DC-BED4-ABC42F7C2501}" name="Unidad de medida" dataDxfId="3594" totalsRowDxfId="3593" dataCellStyle="20% - Énfasis3">
      <calculatedColumnFormula>IFERROR(VLOOKUP(E163,TablaIndicadores[[Código]:[Unidad de medida]],3,0),"")</calculatedColumnFormula>
    </tableColumn>
    <tableColumn id="5" xr3:uid="{08B79718-8719-4E41-9E0B-8A3953C52A2E}" name="Cantidad" totalsRowFunction="custom" dataDxfId="3592" totalsRowDxfId="3591">
      <totalsRowFormula array="1">IF(AND(IF(C155="Incluir",TablaSTdA1.1525461626322107475516557[Unidad de medida]&gt;=0,TablaSTdA1.1525461626322107475516557[Unidad de medida]=""))=FALSE,"No rellene el indicador sin seleccionar que quiere incluir el subtipo de acción","")</totalsRowFormula>
    </tableColumn>
    <tableColumn id="7" xr3:uid="{62B548FD-09B9-450C-94B9-174EFEA7D018}" name="Incluido" dataDxfId="3590" totalsRowDxfId="3589" dataCellStyle="20% - Énfasis3"/>
  </tableColumns>
  <tableStyleInfo name="TableStyleLight9" showFirstColumn="0" showLastColumn="0" showRowStripes="1" showColumnStripes="0"/>
</table>
</file>

<file path=xl/tables/table2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7" xr:uid="{92731A2E-2BBE-4483-BF7B-38F22E59D3FE}" name="TablaSTdA1.152546162636423108476517558" displayName="TablaSTdA1.152546162636423108476517558" ref="D171:I173" headerRowDxfId="3588" dataDxfId="3586" headerRowBorderDxfId="3587" tableBorderDxfId="3585" totalsRowBorderDxfId="3584" dataCellStyle="20% - Énfasis3">
  <autoFilter ref="D171:I173" xr:uid="{0C2E3642-E261-4EC5-BC93-94C155FF95BD}"/>
  <tableColumns count="6">
    <tableColumn id="1" xr3:uid="{63475DBF-CCEF-4266-A970-B51CC651767B}" name="Tipo de Indicador" totalsRowLabel="Resultado" dataDxfId="3583" totalsRowDxfId="3582"/>
    <tableColumn id="2" xr3:uid="{AD622D82-1103-4EF4-B195-B891D63A64B6}" name="Código indicador" totalsRowLabel="RC014" dataDxfId="3581" totalsRowDxfId="3580"/>
    <tableColumn id="3" xr3:uid="{BF9FFED9-085F-4A15-AEE5-55217DEC2ACC}" name="Indicador" dataDxfId="3579" totalsRowDxfId="3578" dataCellStyle="20% - Énfasis3">
      <calculatedColumnFormula>IFERROR(VLOOKUP(E172,TablaIndicadores[[Código]:[Unidad de medida]],2,0),"")</calculatedColumnFormula>
    </tableColumn>
    <tableColumn id="4" xr3:uid="{0CD11DA5-6F32-4BDD-9920-06CCDA84923C}" name="Unidad de medida" dataDxfId="3577" totalsRowDxfId="3576" dataCellStyle="20% - Énfasis3">
      <calculatedColumnFormula>IFERROR(VLOOKUP(E172,TablaIndicadores[[Código]:[Unidad de medida]],3,0),"")</calculatedColumnFormula>
    </tableColumn>
    <tableColumn id="5" xr3:uid="{91E74F0F-0FB0-4F74-ADD1-651FC6FD2531}" name="Cantidad" totalsRowFunction="custom" dataDxfId="3575" totalsRowDxfId="3574">
      <totalsRowFormula array="1">IF(AND(IF(C164="Incluir",TablaSTdA1.152546162636423108476517558[Unidad de medida]&gt;=0,TablaSTdA1.152546162636423108476517558[Unidad de medida]=""))=FALSE,"No rellene el indicador sin seleccionar que quiere incluir el subtipo de acción","")</totalsRowFormula>
    </tableColumn>
    <tableColumn id="7" xr3:uid="{129BCD87-5187-41E8-B8F7-D84C26EA43DC}" name="Incluido" dataDxfId="3573" totalsRowDxfId="3572" dataCellStyle="20% - Énfasis3"/>
  </tableColumns>
  <tableStyleInfo name="TableStyleLight9" showFirstColumn="0" showLastColumn="0" showRowStripes="1" showColumnStripes="0"/>
</table>
</file>

<file path=xl/tables/table2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8" xr:uid="{695B45AF-2BCD-402C-8443-B81CD5811D2D}" name="TablaSTdA1.15254616263646524109477518559" displayName="TablaSTdA1.15254616263646524109477518559" ref="D180:I182" headerRowDxfId="3571" dataDxfId="3569" headerRowBorderDxfId="3570" tableBorderDxfId="3568" totalsRowBorderDxfId="3567" dataCellStyle="20% - Énfasis3">
  <autoFilter ref="D180:I182" xr:uid="{F356F671-86E7-486B-BF05-7FD307BD4A1B}"/>
  <tableColumns count="6">
    <tableColumn id="1" xr3:uid="{E4716D82-C47F-49DD-9B15-DF305C7D5547}" name="Tipo de Indicador" totalsRowLabel="Resultado" dataDxfId="3566" totalsRowDxfId="3565"/>
    <tableColumn id="2" xr3:uid="{59DCB310-D5AC-4FCE-AA52-BC0197A6753F}" name="Código indicador" totalsRowLabel="RC014" dataDxfId="3564" totalsRowDxfId="3563"/>
    <tableColumn id="3" xr3:uid="{8811240A-9AEA-4D99-91C5-731D501ADD34}" name="Indicador" dataDxfId="3562" totalsRowDxfId="3561" dataCellStyle="20% - Énfasis3">
      <calculatedColumnFormula>IFERROR(VLOOKUP(E181,TablaIndicadores[[Código]:[Unidad de medida]],2,0),"")</calculatedColumnFormula>
    </tableColumn>
    <tableColumn id="4" xr3:uid="{D36112F4-60BB-41FA-9D35-146821B1D744}" name="Unidad de medida" dataDxfId="3560" totalsRowDxfId="3559" dataCellStyle="20% - Énfasis3">
      <calculatedColumnFormula>IFERROR(VLOOKUP(E181,TablaIndicadores[[Código]:[Unidad de medida]],3,0),"")</calculatedColumnFormula>
    </tableColumn>
    <tableColumn id="5" xr3:uid="{8FC79D31-6C32-41D1-904C-4D7F23FD3E01}" name="Cantidad" totalsRowFunction="custom" dataDxfId="3558" totalsRowDxfId="3557">
      <totalsRowFormula array="1">IF(AND(IF(C173="Incluir",TablaSTdA1.15254616263646524109477518559[Unidad de medida]&gt;=0,TablaSTdA1.15254616263646524109477518559[Unidad de medida]=""))=FALSE,"No rellene el indicador sin seleccionar que quiere incluir el subtipo de acción","")</totalsRowFormula>
    </tableColumn>
    <tableColumn id="7" xr3:uid="{63D040B2-929C-4032-A0F2-73A57523E9D0}" name="Incluido" dataDxfId="3556" totalsRowDxfId="3555" dataCellStyle="20% - Énfasis3"/>
  </tableColumns>
  <tableStyleInfo name="TableStyleLight9" showFirstColumn="0" showLastColumn="0" showRowStripes="1" showColumnStripes="0"/>
</table>
</file>

<file path=xl/tables/table2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9" xr:uid="{F87D757E-3607-4749-9EAD-F5A666505557}" name="TablaSTdA1.15254616625110478519560" displayName="TablaSTdA1.15254616625110478519560" ref="D191:I193" headerRowDxfId="3554" dataDxfId="3552" headerRowBorderDxfId="3553" tableBorderDxfId="3551" totalsRowBorderDxfId="3550" dataCellStyle="20% - Énfasis3">
  <autoFilter ref="D191:I193" xr:uid="{8E7C725C-33A9-48F7-806E-089DA5811EA4}"/>
  <tableColumns count="6">
    <tableColumn id="1" xr3:uid="{32A68B27-9858-4B80-98EF-2F1620545839}" name="Tipo de Indicador" totalsRowLabel="Resultado" dataDxfId="3549" totalsRowDxfId="3548"/>
    <tableColumn id="2" xr3:uid="{F1F204C3-A09B-465D-A0ED-BDA84607258E}" name="Código indicador" totalsRowLabel="RC014" dataDxfId="3547" totalsRowDxfId="3546"/>
    <tableColumn id="3" xr3:uid="{7C50EC60-E760-4D02-A6D6-759F754B443D}" name="Indicador" dataDxfId="3545" totalsRowDxfId="3544" dataCellStyle="20% - Énfasis3">
      <calculatedColumnFormula>IFERROR(VLOOKUP(E192,TablaIndicadores[[Código]:[Unidad de medida]],2,0),"")</calculatedColumnFormula>
    </tableColumn>
    <tableColumn id="4" xr3:uid="{5CD3F2C9-3B9E-4531-85F0-5FCBF68AB6F5}" name="Unidad de medida" dataDxfId="3543" totalsRowDxfId="3542" dataCellStyle="20% - Énfasis3">
      <calculatedColumnFormula>IFERROR(VLOOKUP(E192,TablaIndicadores[[Código]:[Unidad de medida]],3,0),"")</calculatedColumnFormula>
    </tableColumn>
    <tableColumn id="5" xr3:uid="{86C785AE-4467-4E59-B5FA-8889507A8CDC}" name="Cantidad" totalsRowFunction="custom" dataDxfId="3541" totalsRowDxfId="3540">
      <totalsRowFormula array="1">IF(AND(IF(C184="Incluir",TablaSTdA1.15254616625110478519560[Unidad de medida]&gt;=0,TablaSTdA1.15254616625110478519560[Unidad de medida]=""))=FALSE,"No rellene el indicador sin seleccionar que quiere incluir el subtipo de acción","")</totalsRowFormula>
    </tableColumn>
    <tableColumn id="7" xr3:uid="{1D0945C6-377F-4B2F-9E02-9ADC38EECE8E}" name="Incluido" dataDxfId="3539" totalsRowDxfId="3538" dataCellStyle="20% - Énfasis3"/>
  </tableColumns>
  <tableStyleInfo name="TableStyleLight9" showFirstColumn="0" showLastColumn="0" showRowStripes="1" showColumnStripes="0"/>
</table>
</file>

<file path=xl/tables/table2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0" xr:uid="{8B446451-5CCC-4583-8D5F-077F04D97D54}" name="TablaSTdA1.1525461666726111479520561" displayName="TablaSTdA1.1525461666726111479520561" ref="D200:I202" headerRowDxfId="3537" dataDxfId="3535" headerRowBorderDxfId="3536" tableBorderDxfId="3534" totalsRowBorderDxfId="3533" dataCellStyle="20% - Énfasis3">
  <autoFilter ref="D200:I202" xr:uid="{718E4DC1-CFC5-4AEE-A222-F5B8AEE19899}"/>
  <tableColumns count="6">
    <tableColumn id="1" xr3:uid="{41EA8F4B-B153-4B62-B22A-69FA6A8A88E2}" name="Tipo de Indicador" totalsRowLabel="Resultado" dataDxfId="3532" totalsRowDxfId="3531"/>
    <tableColumn id="2" xr3:uid="{7D3E11EC-C49E-4C4E-9BF9-1E8FE1939226}" name="Código indicador" totalsRowLabel="RC014" dataDxfId="3530" totalsRowDxfId="3529"/>
    <tableColumn id="3" xr3:uid="{29747130-1632-44E9-A73F-F2972B0C4F6D}" name="Indicador" dataDxfId="3528" totalsRowDxfId="3527" dataCellStyle="20% - Énfasis3">
      <calculatedColumnFormula>IFERROR(VLOOKUP(E201,TablaIndicadores[[Código]:[Unidad de medida]],2,0),"")</calculatedColumnFormula>
    </tableColumn>
    <tableColumn id="4" xr3:uid="{3C3A05EB-7B19-44AB-952D-49FE0970694E}" name="Unidad de medida" dataDxfId="3526" totalsRowDxfId="3525" dataCellStyle="20% - Énfasis3">
      <calculatedColumnFormula>IFERROR(VLOOKUP(E201,TablaIndicadores[[Código]:[Unidad de medida]],3,0),"")</calculatedColumnFormula>
    </tableColumn>
    <tableColumn id="5" xr3:uid="{E4B3AF72-F3EB-4623-A168-3F6531B65242}" name="Cantidad" totalsRowFunction="custom" dataDxfId="3524" totalsRowDxfId="3523">
      <totalsRowFormula array="1">IF(AND(IF(C193="Incluir",TablaSTdA1.1525461666726111479520561[Unidad de medida]&gt;=0,TablaSTdA1.1525461666726111479520561[Unidad de medida]=""))=FALSE,"No rellene el indicador sin seleccionar que quiere incluir el subtipo de acción","")</totalsRowFormula>
    </tableColumn>
    <tableColumn id="7" xr3:uid="{7E6EB263-2A00-45DA-A738-BF50D1F109F9}" name="Incluido" dataDxfId="3522" totalsRowDxfId="3521" dataCellStyle="20% - Énfasis3"/>
  </tableColumns>
  <tableStyleInfo name="TableStyleLight9" showFirstColumn="0" showLastColumn="0" showRowStripes="1" showColumnStripes="0"/>
</table>
</file>

<file path=xl/tables/table2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1" xr:uid="{0C06BAEC-1A60-44A7-952A-3AFBE2D3A21B}" name="TablaSTdA1.152546166676827112480521562" displayName="TablaSTdA1.152546166676827112480521562" ref="D209:I211" headerRowDxfId="3520" dataDxfId="3518" headerRowBorderDxfId="3519" tableBorderDxfId="3517" totalsRowBorderDxfId="3516" dataCellStyle="20% - Énfasis3">
  <autoFilter ref="D209:I211" xr:uid="{B21F3934-1224-44CC-AA2E-935D2B9B447E}"/>
  <tableColumns count="6">
    <tableColumn id="1" xr3:uid="{403F7510-3B9E-4B71-A673-A67521D9C16E}" name="Tipo de Indicador" totalsRowLabel="Resultado" dataDxfId="3515" totalsRowDxfId="3514"/>
    <tableColumn id="2" xr3:uid="{E2E2C39C-FE52-4B4C-AC12-40D13AD0159E}" name="Código indicador" totalsRowLabel="RC014" dataDxfId="3513" totalsRowDxfId="3512"/>
    <tableColumn id="3" xr3:uid="{E0EFAECB-FF9E-4B43-B8B9-BF37A6C571B9}" name="Indicador" dataDxfId="3511" totalsRowDxfId="3510" dataCellStyle="20% - Énfasis3">
      <calculatedColumnFormula>IFERROR(VLOOKUP(E210,TablaIndicadores[[Código]:[Unidad de medida]],2,0),"")</calculatedColumnFormula>
    </tableColumn>
    <tableColumn id="4" xr3:uid="{81DF36A8-D23E-4298-AD54-D96A29DD4001}" name="Unidad de medida" dataDxfId="3509" totalsRowDxfId="3508" dataCellStyle="20% - Énfasis3">
      <calculatedColumnFormula>IFERROR(VLOOKUP(E210,TablaIndicadores[[Código]:[Unidad de medida]],3,0),"")</calculatedColumnFormula>
    </tableColumn>
    <tableColumn id="5" xr3:uid="{3D231266-C659-456D-B9E7-DF7CDE7EB6F9}" name="Cantidad" totalsRowFunction="custom" dataDxfId="3507" totalsRowDxfId="3506">
      <totalsRowFormula array="1">IF(AND(IF(C202="Incluir",TablaSTdA1.152546166676827112480521562[Unidad de medida]&gt;=0,TablaSTdA1.152546166676827112480521562[Unidad de medida]=""))=FALSE,"No rellene el indicador sin seleccionar que quiere incluir el subtipo de acción","")</totalsRowFormula>
    </tableColumn>
    <tableColumn id="7" xr3:uid="{7588C757-30E8-4929-BA57-60253B0934BB}" name="Incluido" dataDxfId="3505" totalsRowDxfId="3504" dataCellStyle="20% - Énfasis3"/>
  </tableColumns>
  <tableStyleInfo name="TableStyleLight9" showFirstColumn="0" showLastColumn="0" showRowStripes="1" showColumnStripes="0"/>
</table>
</file>

<file path=xl/tables/table2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2" xr:uid="{C8ECA62D-316F-4A5A-A836-5ECD9DED0745}" name="TablaSTdA1.15254616667686928113481522563" displayName="TablaSTdA1.15254616667686928113481522563" ref="D220:I222" headerRowDxfId="3503" dataDxfId="3501" headerRowBorderDxfId="3502" tableBorderDxfId="3500" totalsRowBorderDxfId="3499" dataCellStyle="20% - Énfasis3">
  <autoFilter ref="D220:I222" xr:uid="{F79E9E40-23B8-4F07-AAEA-E75BA12B9C24}"/>
  <tableColumns count="6">
    <tableColumn id="1" xr3:uid="{CAE118DF-234E-45E4-94A4-A076C65B28D8}" name="Tipo de Indicador" totalsRowLabel="Resultado" dataDxfId="3498" totalsRowDxfId="3497"/>
    <tableColumn id="2" xr3:uid="{7E6A79A7-3A36-40C7-BB27-544C020765BD}" name="Código indicador" totalsRowLabel="RC014" dataDxfId="3496" totalsRowDxfId="3495"/>
    <tableColumn id="3" xr3:uid="{12B61FDD-7DFE-44CA-90A8-148B6E0020E3}" name="Indicador" dataDxfId="3494" totalsRowDxfId="3493" dataCellStyle="20% - Énfasis3">
      <calculatedColumnFormula>IFERROR(VLOOKUP(E221,TablaIndicadores[[Código]:[Unidad de medida]],2,0),"")</calculatedColumnFormula>
    </tableColumn>
    <tableColumn id="4" xr3:uid="{CF07D945-EDB4-432C-B1E8-7EEDB9381E52}" name="Unidad de medida" dataDxfId="3492" totalsRowDxfId="3491" dataCellStyle="20% - Énfasis3">
      <calculatedColumnFormula>IFERROR(VLOOKUP(E221,TablaIndicadores[[Código]:[Unidad de medida]],3,0),"")</calculatedColumnFormula>
    </tableColumn>
    <tableColumn id="5" xr3:uid="{D895FD7B-4AF7-44EB-A0A0-920982413D48}" name="Cantidad" totalsRowFunction="custom" dataDxfId="3490" totalsRowDxfId="3489">
      <totalsRowFormula array="1">IF(AND(IF(C211="Incluir",TablaSTdA1.15254616667686928113481522563[Unidad de medida]&gt;=0,TablaSTdA1.15254616667686928113481522563[Unidad de medida]=""))=FALSE,"No rellene el indicador sin seleccionar que quiere incluir el subtipo de acción","")</totalsRowFormula>
    </tableColumn>
    <tableColumn id="7" xr3:uid="{1B2E21A8-45C8-4AFF-87F4-BABF2CBF4114}" name="Incluido" dataDxfId="3488" totalsRowDxfId="3487" dataCellStyle="20% - Énfasis3"/>
  </tableColumns>
  <tableStyleInfo name="TableStyleLight9" showFirstColumn="0" showLastColumn="0" showRowStripes="1" showColumnStripes="0"/>
</table>
</file>

<file path=xl/tables/table2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3" xr:uid="{119E1F69-4251-4C17-8B3E-0D864B8CA008}" name="TablaSTdA1.1525461666768697029114482523564" displayName="TablaSTdA1.1525461666768697029114482523564" ref="D229:I231" headerRowDxfId="3486" dataDxfId="3484" headerRowBorderDxfId="3485" tableBorderDxfId="3483" totalsRowBorderDxfId="3482" dataCellStyle="20% - Énfasis3">
  <autoFilter ref="D229:I231" xr:uid="{7E3E9E0B-0896-45AA-97F6-41A453B78B45}"/>
  <tableColumns count="6">
    <tableColumn id="1" xr3:uid="{FD1FA032-3FF4-4EC6-AFEC-99459398B0FF}" name="Tipo de Indicador" totalsRowLabel="Resultado" dataDxfId="3481" totalsRowDxfId="3480"/>
    <tableColumn id="2" xr3:uid="{53761DBF-E34D-4F91-9E6B-36ADCB4EBAEF}" name="Código indicador" totalsRowLabel="RC014" dataDxfId="3479" totalsRowDxfId="3478"/>
    <tableColumn id="3" xr3:uid="{572F8BEC-4F05-4C95-9CF5-A256ADB8B24D}" name="Indicador" dataDxfId="3477" totalsRowDxfId="3476" dataCellStyle="20% - Énfasis3">
      <calculatedColumnFormula>IFERROR(VLOOKUP(E230,TablaIndicadores[[Código]:[Unidad de medida]],2,0),"")</calculatedColumnFormula>
    </tableColumn>
    <tableColumn id="4" xr3:uid="{83B85515-7793-4852-A773-7BB8BF62FC9D}" name="Unidad de medida" dataDxfId="3475" totalsRowDxfId="3474" dataCellStyle="20% - Énfasis3">
      <calculatedColumnFormula>IFERROR(VLOOKUP(E230,TablaIndicadores[[Código]:[Unidad de medida]],3,0),"")</calculatedColumnFormula>
    </tableColumn>
    <tableColumn id="5" xr3:uid="{18D687D9-6DF9-46DD-BA8A-85A9D0251C37}" name="Cantidad" totalsRowFunction="custom" dataDxfId="3473" totalsRowDxfId="3472">
      <totalsRowFormula array="1">IF(AND(IF(C220="Incluir",TablaSTdA1.1525461666768697029114482523564[Unidad de medida]&gt;=0,TablaSTdA1.1525461666768697029114482523564[Unidad de medida]=""))=FALSE,"No rellene el indicador sin seleccionar que quiere incluir el subtipo de acción","")</totalsRowFormula>
    </tableColumn>
    <tableColumn id="7" xr3:uid="{D3FAAB43-FF48-45BB-B707-9CC492752B0F}" name="Incluido" dataDxfId="3471" totalsRowDxfId="3470" dataCellStyle="20% - Énfasis3"/>
  </tableColumns>
  <tableStyleInfo name="TableStyleLight9" showFirstColumn="0" showLastColumn="0" showRowStripes="1" showColumnStripes="0"/>
</table>
</file>

<file path=xl/tables/table2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4" xr:uid="{FDF23A56-67A8-4447-A2CD-570445846241}" name="TablaSTdA1.152546166676869707130115483524565" displayName="TablaSTdA1.152546166676869707130115483524565" ref="D238:I240" headerRowDxfId="3469" dataDxfId="3467" headerRowBorderDxfId="3468" tableBorderDxfId="3466" totalsRowBorderDxfId="3465" dataCellStyle="20% - Énfasis3">
  <autoFilter ref="D238:I240" xr:uid="{0F05FA43-6A18-460F-BEF5-EE127BE3BBEF}"/>
  <tableColumns count="6">
    <tableColumn id="1" xr3:uid="{084B0EF2-C644-4E63-9124-C92D65B45F86}" name="Tipo de Indicador" totalsRowLabel="Resultado" dataDxfId="3464" totalsRowDxfId="3463"/>
    <tableColumn id="2" xr3:uid="{8866862A-A0FE-4C64-951E-2066CEE7B74B}" name="Código indicador" totalsRowLabel="RC014" dataDxfId="3462" totalsRowDxfId="3461"/>
    <tableColumn id="3" xr3:uid="{D814A333-5811-437F-A643-53976828E984}" name="Indicador" dataDxfId="3460" totalsRowDxfId="3459" dataCellStyle="20% - Énfasis3">
      <calculatedColumnFormula>IFERROR(VLOOKUP(E239,TablaIndicadores[[Código]:[Unidad de medida]],2,0),"")</calculatedColumnFormula>
    </tableColumn>
    <tableColumn id="4" xr3:uid="{7C8A7FAA-F2C7-48CD-BEDC-F6F5F851F329}" name="Unidad de medida" dataDxfId="3458" totalsRowDxfId="3457" dataCellStyle="20% - Énfasis3">
      <calculatedColumnFormula>IFERROR(VLOOKUP(E239,TablaIndicadores[[Código]:[Unidad de medida]],3,0),"")</calculatedColumnFormula>
    </tableColumn>
    <tableColumn id="5" xr3:uid="{EFB2D68F-7BDF-433A-8BBB-3EBC8433A41F}" name="Cantidad" totalsRowFunction="custom" dataDxfId="3456" totalsRowDxfId="3455">
      <totalsRowFormula array="1">IF(AND(IF(C229="Incluir",TablaSTdA1.152546166676869707130115483524565[Unidad de medida]&gt;=0,TablaSTdA1.152546166676869707130115483524565[Unidad de medida]=""))=FALSE,"No rellene el indicador sin seleccionar que quiere incluir el subtipo de acción","")</totalsRowFormula>
    </tableColumn>
    <tableColumn id="7" xr3:uid="{0796AF08-9B94-45DE-888D-B905B6DC39C4}" name="Incluido" dataDxfId="3454" totalsRowDxfId="3453" dataCellStyle="20% - Énfasis3"/>
  </tableColumns>
  <tableStyleInfo name="TableStyleLight9" showFirstColumn="0" showLastColumn="0" showRowStripes="1" showColumnStripes="0"/>
</table>
</file>

<file path=xl/tables/table2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5" xr:uid="{69C3DD7B-F72B-4FA0-AE47-23464C308556}" name="TablaSTdA1.15254616263647231116484525566" displayName="TablaSTdA1.15254616263647231116484525566" ref="D247:I249" headerRowDxfId="3452" dataDxfId="3450" headerRowBorderDxfId="3451" tableBorderDxfId="3449" totalsRowBorderDxfId="3448" dataCellStyle="20% - Énfasis3">
  <autoFilter ref="D247:I249" xr:uid="{CFD436BC-1417-4552-8A56-990E2A292185}"/>
  <tableColumns count="6">
    <tableColumn id="1" xr3:uid="{F80FB68F-9A4F-4BA1-9F7F-36673A5D88C7}" name="Tipo de Indicador" totalsRowLabel="Resultado" dataDxfId="3447" totalsRowDxfId="3446"/>
    <tableColumn id="2" xr3:uid="{34264E6A-211A-4DBF-881F-C757D38137FA}" name="Código indicador" totalsRowLabel="RC014" dataDxfId="3445" totalsRowDxfId="3444"/>
    <tableColumn id="3" xr3:uid="{9DF0C804-DEB8-4969-8D80-C1805ACF2D16}" name="Indicador" dataDxfId="3443" totalsRowDxfId="3442" dataCellStyle="20% - Énfasis3">
      <calculatedColumnFormula>IFERROR(VLOOKUP(E248,TablaIndicadores[[Código]:[Unidad de medida]],2,0),"")</calculatedColumnFormula>
    </tableColumn>
    <tableColumn id="4" xr3:uid="{FE5A0141-8E10-45F3-81AF-9CE71C9E8708}" name="Unidad de medida" dataDxfId="3441" totalsRowDxfId="3440" dataCellStyle="20% - Énfasis3">
      <calculatedColumnFormula>IFERROR(VLOOKUP(E248,TablaIndicadores[[Código]:[Unidad de medida]],3,0),"")</calculatedColumnFormula>
    </tableColumn>
    <tableColumn id="5" xr3:uid="{6853DB89-BAEF-476B-B094-183C46315A12}" name="Cantidad" totalsRowFunction="custom" dataDxfId="3439" totalsRowDxfId="3438">
      <totalsRowFormula array="1">IF(AND(IF(C240="Incluir",TablaSTdA1.15254616263647231116484525566[Unidad de medida]&gt;=0,TablaSTdA1.15254616263647231116484525566[Unidad de medida]=""))=FALSE,"No rellene el indicador sin seleccionar que quiere incluir el subtipo de acción","")</totalsRowFormula>
    </tableColumn>
    <tableColumn id="7" xr3:uid="{D3516DF8-E258-4EA3-A089-C502B741E871}" name="Incluido" dataDxfId="3437" totalsRowDxfId="3436" dataCellStyle="20% - Énfasis3"/>
  </tableColumns>
  <tableStyleInfo name="TableStyleLight9" showFirstColumn="0" showLastColumn="0" showRowStripes="1" showColumnStripes="0"/>
</table>
</file>

<file path=xl/tables/table2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6" xr:uid="{5E49C004-D2F7-4724-A119-DDDA4BB2099F}" name="TablaSTdA1.1525461626364727332117485526567" displayName="TablaSTdA1.1525461626364727332117485526567" ref="D256:I258" headerRowDxfId="3435" dataDxfId="3433" headerRowBorderDxfId="3434" tableBorderDxfId="3432" totalsRowBorderDxfId="3431" dataCellStyle="20% - Énfasis3">
  <autoFilter ref="D256:I258" xr:uid="{82D64D55-554F-483F-9356-47430D58D139}"/>
  <tableColumns count="6">
    <tableColumn id="1" xr3:uid="{CF0BD751-8810-45F4-92A5-77DF0665FEB9}" name="Tipo de Indicador" totalsRowLabel="Resultado" dataDxfId="3430" totalsRowDxfId="3429"/>
    <tableColumn id="2" xr3:uid="{C82207AA-7305-4BBD-AB4B-BE56057571C8}" name="Código indicador" totalsRowLabel="RC014" dataDxfId="3428" totalsRowDxfId="3427"/>
    <tableColumn id="3" xr3:uid="{62A0B9B6-0D4B-4E5E-8264-74E726CB423A}" name="Indicador" dataDxfId="3426" totalsRowDxfId="3425" dataCellStyle="20% - Énfasis3">
      <calculatedColumnFormula>IFERROR(VLOOKUP(E257,TablaIndicadores[[Código]:[Unidad de medida]],2,0),"")</calculatedColumnFormula>
    </tableColumn>
    <tableColumn id="4" xr3:uid="{7B73BBE6-5B58-4B11-B56C-DCB18154E05D}" name="Unidad de medida" dataDxfId="3424" totalsRowDxfId="3423" dataCellStyle="20% - Énfasis3">
      <calculatedColumnFormula>IFERROR(VLOOKUP(E257,TablaIndicadores[[Código]:[Unidad de medida]],3,0),"")</calculatedColumnFormula>
    </tableColumn>
    <tableColumn id="5" xr3:uid="{909E7366-FF5D-4829-86D4-2CDED8038C51}" name="Cantidad" totalsRowFunction="custom" dataDxfId="3422" totalsRowDxfId="3421">
      <totalsRowFormula array="1">IF(AND(IF(C249="Incluir",TablaSTdA1.1525461626364727332117485526567[Unidad de medida]&gt;=0,TablaSTdA1.1525461626364727332117485526567[Unidad de medida]=""))=FALSE,"No rellene el indicador sin seleccionar que quiere incluir el subtipo de acción","")</totalsRowFormula>
    </tableColumn>
    <tableColumn id="7" xr3:uid="{C785D8BC-9822-4D1D-AEE4-23E76A020CA7}" name="Incluido" dataDxfId="3420" totalsRowDxfId="3419" dataCellStyle="20% - Énfasis3"/>
  </tableColumns>
  <tableStyleInfo name="TableStyleLight9" showFirstColumn="0" showLastColumn="0" showRowStripes="1" showColumnStripes="0"/>
</table>
</file>

<file path=xl/tables/table2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7" xr:uid="{A3630D6B-110C-4647-A2DD-3EDA25525226}" name="TablaSTdA1.152546162636472737533118486527568" displayName="TablaSTdA1.152546162636472737533118486527568" ref="D267:I269" headerRowDxfId="3418" dataDxfId="3416" headerRowBorderDxfId="3417" tableBorderDxfId="3415" totalsRowBorderDxfId="3414" dataCellStyle="20% - Énfasis3">
  <autoFilter ref="D267:I269" xr:uid="{03C060CF-033E-48A0-AC2C-92A6791A75F1}"/>
  <tableColumns count="6">
    <tableColumn id="1" xr3:uid="{ADAF18FC-1BB4-4DBD-9B36-445545C0466F}" name="Tipo de Indicador" totalsRowLabel="Resultado" dataDxfId="3413" totalsRowDxfId="3412"/>
    <tableColumn id="2" xr3:uid="{53B03D2E-E553-490A-917C-115C0347BE3F}" name="Código indicador" totalsRowLabel="RC014" dataDxfId="3411" totalsRowDxfId="3410"/>
    <tableColumn id="3" xr3:uid="{BE6D6A98-6240-4B59-85B0-63F78903E2D4}" name="Indicador" dataDxfId="3409" totalsRowDxfId="3408" dataCellStyle="20% - Énfasis3">
      <calculatedColumnFormula>IFERROR(VLOOKUP(E268,TablaIndicadores[[Código]:[Unidad de medida]],2,0),"")</calculatedColumnFormula>
    </tableColumn>
    <tableColumn id="4" xr3:uid="{D9E25B28-B330-4BDA-8557-05B0C455268C}" name="Unidad de medida" dataDxfId="3407" totalsRowDxfId="3406" dataCellStyle="20% - Énfasis3">
      <calculatedColumnFormula>IFERROR(VLOOKUP(E268,TablaIndicadores[[Código]:[Unidad de medida]],3,0),"")</calculatedColumnFormula>
    </tableColumn>
    <tableColumn id="5" xr3:uid="{42DE486E-5532-4EB9-A5F6-A21B9928F6DA}" name="Cantidad" totalsRowFunction="custom" dataDxfId="3405" totalsRowDxfId="3404">
      <totalsRowFormula array="1">IF(AND(IF(C260="Incluir",TablaSTdA1.152546162636472737533118486527568[Unidad de medida]&gt;=0,TablaSTdA1.152546162636472737533118486527568[Unidad de medida]=""))=FALSE,"No rellene el indicador sin seleccionar que quiere incluir el subtipo de acción","")</totalsRowFormula>
    </tableColumn>
    <tableColumn id="7" xr3:uid="{86C135FB-38AE-4790-86DC-06D0B83A2898}" name="Incluido" dataDxfId="3403" totalsRowDxfId="3402" dataCellStyle="20% - Énfasis3"/>
  </tableColumns>
  <tableStyleInfo name="TableStyleLight9" showFirstColumn="0" showLastColumn="0" showRowStripes="1" showColumnStripes="0"/>
</table>
</file>

<file path=xl/tables/table2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8" xr:uid="{A446F548-B039-4EA7-9628-826821E1F395}" name="TablaSTdA1.15254616263647273757634119487528569" displayName="TablaSTdA1.15254616263647273757634119487528569" ref="D276:I278" headerRowDxfId="3401" dataDxfId="3399" headerRowBorderDxfId="3400" tableBorderDxfId="3398" totalsRowBorderDxfId="3397" dataCellStyle="20% - Énfasis3">
  <autoFilter ref="D276:I278" xr:uid="{0944747C-24CE-43D4-BBAB-1C494CA9A55F}"/>
  <tableColumns count="6">
    <tableColumn id="1" xr3:uid="{2963D855-4242-4204-8E28-FCFE0AB5DB09}" name="Tipo de Indicador" totalsRowLabel="Resultado" dataDxfId="3396" totalsRowDxfId="3395"/>
    <tableColumn id="2" xr3:uid="{E975DB20-B8CC-42F4-9258-08416547D6A9}" name="Código indicador" totalsRowLabel="RC014" dataDxfId="3394" totalsRowDxfId="3393"/>
    <tableColumn id="3" xr3:uid="{1489AD8D-41AF-4981-AA62-8F9D4844FFFA}" name="Indicador" dataDxfId="3392" totalsRowDxfId="3391" dataCellStyle="20% - Énfasis3">
      <calculatedColumnFormula>IFERROR(VLOOKUP(E277,TablaIndicadores[[Código]:[Unidad de medida]],2,0),"")</calculatedColumnFormula>
    </tableColumn>
    <tableColumn id="4" xr3:uid="{1217B603-2245-4549-9026-D808E6F615E7}" name="Unidad de medida" dataDxfId="3390" totalsRowDxfId="3389" dataCellStyle="20% - Énfasis3">
      <calculatedColumnFormula>IFERROR(VLOOKUP(E277,TablaIndicadores[[Código]:[Unidad de medida]],3,0),"")</calculatedColumnFormula>
    </tableColumn>
    <tableColumn id="5" xr3:uid="{7EC13E5D-F91E-4B7A-AF32-6CD3C6C11F44}" name="Cantidad" totalsRowFunction="custom" dataDxfId="3388" totalsRowDxfId="3387">
      <totalsRowFormula array="1">IF(AND(IF(C269="Incluir",TablaSTdA1.15254616263647273757634119487528569[Unidad de medida]&gt;=0,TablaSTdA1.15254616263647273757634119487528569[Unidad de medida]=""))=FALSE,"No rellene el indicador sin seleccionar que quiere incluir el subtipo de acción","")</totalsRowFormula>
    </tableColumn>
    <tableColumn id="7" xr3:uid="{58DCF32C-5CA7-4F2A-851E-3D1618B27DD0}" name="Incluido" dataDxfId="3386" totalsRowDxfId="3385" dataCellStyle="20% - Énfasis3"/>
  </tableColumns>
  <tableStyleInfo name="TableStyleLight9" showFirstColumn="0" showLastColumn="0" showRowStripes="1" showColumnStripes="0"/>
</table>
</file>

<file path=xl/tables/table2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9" xr:uid="{A555C1DA-F2E4-432A-8BD7-7FBDF37B8735}" name="TablaSTdA1.1525461626364727375767735120488529570" displayName="TablaSTdA1.1525461626364727375767735120488529570" ref="D285:I287" headerRowDxfId="3384" dataDxfId="3382" headerRowBorderDxfId="3383" tableBorderDxfId="3381" totalsRowBorderDxfId="3380" dataCellStyle="20% - Énfasis3">
  <autoFilter ref="D285:I287" xr:uid="{3F3744ED-93D8-46A8-8B02-566B237D13C1}"/>
  <tableColumns count="6">
    <tableColumn id="1" xr3:uid="{381312C7-A980-4633-A951-541E7B3B62A4}" name="Tipo de Indicador" totalsRowLabel="Resultado" dataDxfId="3379" totalsRowDxfId="3378"/>
    <tableColumn id="2" xr3:uid="{6FB8E3ED-F04B-4C17-B1CF-A4A9783DBB1D}" name="Código indicador" totalsRowLabel="RC014" dataDxfId="3377" totalsRowDxfId="3376"/>
    <tableColumn id="3" xr3:uid="{78F8F85B-1B2F-4476-9A86-80AE10A6AD00}" name="Indicador" dataDxfId="3375" totalsRowDxfId="3374" dataCellStyle="20% - Énfasis3">
      <calculatedColumnFormula>IFERROR(VLOOKUP(E286,TablaIndicadores[[Código]:[Unidad de medida]],2,0),"")</calculatedColumnFormula>
    </tableColumn>
    <tableColumn id="4" xr3:uid="{65C268EF-C4F8-4355-871C-767CBB38BCA1}" name="Unidad de medida" dataDxfId="3373" totalsRowDxfId="3372" dataCellStyle="20% - Énfasis3">
      <calculatedColumnFormula>IFERROR(VLOOKUP(E286,TablaIndicadores[[Código]:[Unidad de medida]],3,0),"")</calculatedColumnFormula>
    </tableColumn>
    <tableColumn id="5" xr3:uid="{F5893649-0DD0-4E5E-A0C8-72724FC03975}" name="Cantidad" totalsRowFunction="custom" dataDxfId="3371" totalsRowDxfId="3370">
      <totalsRowFormula array="1">IF(AND(IF(C278="Incluir",TablaSTdA1.1525461626364727375767735120488529570[Unidad de medida]&gt;=0,TablaSTdA1.1525461626364727375767735120488529570[Unidad de medida]=""))=FALSE,"No rellene el indicador sin seleccionar que quiere incluir el subtipo de acción","")</totalsRowFormula>
    </tableColumn>
    <tableColumn id="7" xr3:uid="{3877C4BA-5553-4B2C-BF40-0C39B715A00D}" name="Incluido" dataDxfId="3369" totalsRowDxfId="3368" dataCellStyle="20% - Énfasis3"/>
  </tableColumns>
  <tableStyleInfo name="TableStyleLight9" showFirstColumn="0" showLastColumn="0" showRowStripes="1" showColumnStripes="0"/>
</table>
</file>

<file path=xl/tables/table2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0" xr:uid="{BD9FD4E7-D502-4E30-BE9B-3BA036DB5708}" name="TablaSTdA1.152546162636472737576777836121489530571" displayName="TablaSTdA1.152546162636472737576777836121489530571" ref="D294:I296" headerRowDxfId="3367" dataDxfId="3365" headerRowBorderDxfId="3366" tableBorderDxfId="3364" totalsRowBorderDxfId="3363" dataCellStyle="20% - Énfasis3">
  <autoFilter ref="D294:I296" xr:uid="{C887D571-7038-4A1E-A5F5-828CD05195FE}"/>
  <tableColumns count="6">
    <tableColumn id="1" xr3:uid="{04D22A33-D83E-4428-A3E1-63DF8E14E59F}" name="Tipo de Indicador" totalsRowLabel="Resultado" dataDxfId="3362" totalsRowDxfId="3361"/>
    <tableColumn id="2" xr3:uid="{9818CA80-06E1-4DF6-A9D5-9DA3AD73A207}" name="Código indicador" totalsRowLabel="RC014" dataDxfId="3360" totalsRowDxfId="3359"/>
    <tableColumn id="3" xr3:uid="{66F17FC1-1D63-4842-8C5C-9DF843487FD1}" name="Indicador" dataDxfId="3358" totalsRowDxfId="3357" dataCellStyle="20% - Énfasis3">
      <calculatedColumnFormula>IFERROR(VLOOKUP(E295,TablaIndicadores[[Código]:[Unidad de medida]],2,0),"")</calculatedColumnFormula>
    </tableColumn>
    <tableColumn id="4" xr3:uid="{2BEC99C1-C7DD-4E0F-87B4-4EBB82506352}" name="Unidad de medida" dataDxfId="3356" totalsRowDxfId="3355" dataCellStyle="20% - Énfasis3">
      <calculatedColumnFormula>IFERROR(VLOOKUP(E295,TablaIndicadores[[Código]:[Unidad de medida]],3,0),"")</calculatedColumnFormula>
    </tableColumn>
    <tableColumn id="5" xr3:uid="{1B34AE57-03C2-406A-B8DD-F5FBD33DDE5A}" name="Cantidad" totalsRowFunction="custom" dataDxfId="3354" totalsRowDxfId="3353">
      <totalsRowFormula array="1">IF(AND(IF(C287="Incluir",TablaSTdA1.152546162636472737576777836121489530571[Unidad de medida]&gt;=0,TablaSTdA1.152546162636472737576777836121489530571[Unidad de medida]=""))=FALSE,"No rellene el indicador sin seleccionar que quiere incluir el subtipo de acción","")</totalsRowFormula>
    </tableColumn>
    <tableColumn id="7" xr3:uid="{AD0C2016-82A6-49B0-A636-079C9E637D77}" name="Incluido" dataDxfId="3352" totalsRowDxfId="3351" dataCellStyle="20% - Énfasis3"/>
  </tableColumns>
  <tableStyleInfo name="TableStyleLight9" showFirstColumn="0" showLastColumn="0" showRowStripes="1" showColumnStripes="0"/>
</table>
</file>

<file path=xl/tables/table2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1" xr:uid="{8DADF4CB-7137-4279-8C7B-4CC060DFA3FD}" name="TablaSTdA1.15254616263647273757677787937122490531572" displayName="TablaSTdA1.15254616263647273757677787937122490531572" ref="D303:I305" headerRowDxfId="3350" dataDxfId="3348" headerRowBorderDxfId="3349" tableBorderDxfId="3347" totalsRowBorderDxfId="3346" dataCellStyle="20% - Énfasis3">
  <autoFilter ref="D303:I305" xr:uid="{5E6D0167-0592-4639-A9A4-7F4C661344FB}"/>
  <tableColumns count="6">
    <tableColumn id="1" xr3:uid="{5BEC9106-F26C-4178-B7BC-1E157FDD11C8}" name="Tipo de Indicador" totalsRowLabel="Resultado" dataDxfId="3345" totalsRowDxfId="3344"/>
    <tableColumn id="2" xr3:uid="{E7892E3B-38BB-413D-B398-24E669261B75}" name="Código indicador" totalsRowLabel="RC014" dataDxfId="3343" totalsRowDxfId="3342"/>
    <tableColumn id="3" xr3:uid="{635D7E45-882D-4420-984B-B2E7E7B825D6}" name="Indicador" dataDxfId="3341" totalsRowDxfId="3340" dataCellStyle="20% - Énfasis3">
      <calculatedColumnFormula>IFERROR(VLOOKUP(E304,TablaIndicadores[[Código]:[Unidad de medida]],2,0),"")</calculatedColumnFormula>
    </tableColumn>
    <tableColumn id="4" xr3:uid="{ACA11841-8DF9-466E-9911-C503303297A4}" name="Unidad de medida" dataDxfId="3339" totalsRowDxfId="3338" dataCellStyle="20% - Énfasis3">
      <calculatedColumnFormula>IFERROR(VLOOKUP(E304,TablaIndicadores[[Código]:[Unidad de medida]],3,0),"")</calculatedColumnFormula>
    </tableColumn>
    <tableColumn id="5" xr3:uid="{82D087F6-CBA7-4A85-BF80-8E9298595112}" name="Cantidad" totalsRowFunction="custom" dataDxfId="3337" totalsRowDxfId="3336">
      <totalsRowFormula array="1">IF(AND(IF(C296="Incluir",TablaSTdA1.15254616263647273757677787937122490531572[Unidad de medida]&gt;=0,TablaSTdA1.15254616263647273757677787937122490531572[Unidad de medida]=""))=FALSE,"No rellene el indicador sin seleccionar que quiere incluir el subtipo de acción","")</totalsRowFormula>
    </tableColumn>
    <tableColumn id="7" xr3:uid="{8BB4CC35-C440-4192-9D7B-EDDFD08AC528}" name="Incluido" dataDxfId="3335" totalsRowDxfId="3334" dataCellStyle="20% - Énfasis3"/>
  </tableColumns>
  <tableStyleInfo name="TableStyleLight9" showFirstColumn="0" showLastColumn="0" showRowStripes="1" showColumnStripes="0"/>
</table>
</file>

<file path=xl/tables/table2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2" xr:uid="{0B30BF40-D61C-411B-8668-863E75FC8B8D}" name="TablaSTdA1.15254616263647273758038123491532573" displayName="TablaSTdA1.15254616263647273758038123491532573" ref="D314:I316" headerRowDxfId="3333" dataDxfId="3331" headerRowBorderDxfId="3332" tableBorderDxfId="3330" totalsRowBorderDxfId="3329" dataCellStyle="20% - Énfasis3">
  <autoFilter ref="D314:I316" xr:uid="{0ADB81C9-3D3F-4978-BB71-4CC96B39EB10}"/>
  <tableColumns count="6">
    <tableColumn id="1" xr3:uid="{61070AAF-8939-465E-8D1B-5A3A5CA63741}" name="Tipo de Indicador" totalsRowLabel="Resultado" dataDxfId="3328" totalsRowDxfId="3327"/>
    <tableColumn id="2" xr3:uid="{22156C5D-014D-4516-96F3-978317F71CC3}" name="Código indicador" totalsRowLabel="RC014" dataDxfId="3326" totalsRowDxfId="3325"/>
    <tableColumn id="3" xr3:uid="{C4521074-93B3-48E7-BC98-E94D722273CB}" name="Indicador" dataDxfId="3324" totalsRowDxfId="3323" dataCellStyle="20% - Énfasis3">
      <calculatedColumnFormula>IFERROR(VLOOKUP(E315,TablaIndicadores[[Código]:[Unidad de medida]],2,0),"")</calculatedColumnFormula>
    </tableColumn>
    <tableColumn id="4" xr3:uid="{D3E65DA9-60D3-432E-A6CD-F34E63C0CD7D}" name="Unidad de medida" dataDxfId="3322" totalsRowDxfId="3321" dataCellStyle="20% - Énfasis3">
      <calculatedColumnFormula>IFERROR(VLOOKUP(E315,TablaIndicadores[[Código]:[Unidad de medida]],3,0),"")</calculatedColumnFormula>
    </tableColumn>
    <tableColumn id="5" xr3:uid="{3A1E5A72-55EB-4601-A8BD-61679BAB438A}" name="Cantidad" totalsRowFunction="custom" dataDxfId="3320" totalsRowDxfId="3319">
      <totalsRowFormula array="1">IF(AND(IF(C307="Incluir",TablaSTdA1.15254616263647273758038123491532573[Unidad de medida]&gt;=0,TablaSTdA1.15254616263647273758038123491532573[Unidad de medida]=""))=FALSE,"No rellene el indicador sin seleccionar que quiere incluir el subtipo de acción","")</totalsRowFormula>
    </tableColumn>
    <tableColumn id="7" xr3:uid="{BB9F1ED3-7FD5-468C-B2E9-556678B5F51B}" name="Incluido" dataDxfId="3318" totalsRowDxfId="3317" dataCellStyle="20% - Énfasis3"/>
  </tableColumns>
  <tableStyleInfo name="TableStyleLight9" showFirstColumn="0" showLastColumn="0" showRowStripes="1" showColumnStripes="0"/>
</table>
</file>

<file path=xl/tables/table2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3" xr:uid="{030DDFD3-2047-440A-8DDA-F2A9270A53B2}" name="TablaSTdA1.1525461626364727375808139124492533574" displayName="TablaSTdA1.1525461626364727375808139124492533574" ref="D323:I325" headerRowDxfId="3316" dataDxfId="3314" headerRowBorderDxfId="3315" tableBorderDxfId="3313" totalsRowBorderDxfId="3312" dataCellStyle="20% - Énfasis3">
  <autoFilter ref="D323:I325" xr:uid="{1EC163A3-46E7-49EF-8D3A-E86403A81E27}"/>
  <tableColumns count="6">
    <tableColumn id="1" xr3:uid="{C9FEFB08-3A90-44FD-B924-84129E02EBA0}" name="Tipo de Indicador" totalsRowLabel="Resultado" dataDxfId="3311" totalsRowDxfId="3310"/>
    <tableColumn id="2" xr3:uid="{93123994-BBE4-42C5-8718-2E7778B72D61}" name="Código indicador" totalsRowLabel="RC014" dataDxfId="3309" totalsRowDxfId="3308"/>
    <tableColumn id="3" xr3:uid="{3C064497-6E36-4C26-88D6-A79375EAE7E7}" name="Indicador" dataDxfId="3307" totalsRowDxfId="3306" dataCellStyle="20% - Énfasis3">
      <calculatedColumnFormula>IFERROR(VLOOKUP(E324,TablaIndicadores[[Código]:[Unidad de medida]],2,0),"")</calculatedColumnFormula>
    </tableColumn>
    <tableColumn id="4" xr3:uid="{6D1432C1-646E-45D5-9AD2-1C9E0013A65D}" name="Unidad de medida" dataDxfId="3305" totalsRowDxfId="3304" dataCellStyle="20% - Énfasis3">
      <calculatedColumnFormula>IFERROR(VLOOKUP(E324,TablaIndicadores[[Código]:[Unidad de medida]],3,0),"")</calculatedColumnFormula>
    </tableColumn>
    <tableColumn id="5" xr3:uid="{769B4D4B-E823-4284-A85F-F5959F2B48D2}" name="Cantidad" totalsRowFunction="custom" dataDxfId="3303" totalsRowDxfId="3302">
      <totalsRowFormula array="1">IF(AND(IF(C316="Incluir",TablaSTdA1.1525461626364727375808139124492533574[Unidad de medida]&gt;=0,TablaSTdA1.1525461626364727375808139124492533574[Unidad de medida]=""))=FALSE,"No rellene el indicador sin seleccionar que quiere incluir el subtipo de acción","")</totalsRowFormula>
    </tableColumn>
    <tableColumn id="7" xr3:uid="{82F7EF19-B1F4-4EAE-A84E-5A3025E406C7}" name="Incluido" dataDxfId="3301" totalsRowDxfId="3300" dataCellStyle="20% - Énfasis3"/>
  </tableColumns>
  <tableStyleInfo name="TableStyleLight9" showFirstColumn="0" showLastColumn="0" showRowStripes="1" showColumnStripes="0"/>
</table>
</file>

<file path=xl/tables/table2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4" xr:uid="{57BD5855-C048-4BE0-A8D9-535B8E5B00AE}" name="TablaSTdA1.152546162636472737580818240125493534575" displayName="TablaSTdA1.152546162636472737580818240125493534575" ref="D332:I334" headerRowDxfId="3299" dataDxfId="3297" headerRowBorderDxfId="3298" tableBorderDxfId="3296" totalsRowBorderDxfId="3295" dataCellStyle="20% - Énfasis3">
  <autoFilter ref="D332:I334" xr:uid="{9450DB46-D38B-49E3-9F13-C69DFD5D8BE7}"/>
  <tableColumns count="6">
    <tableColumn id="1" xr3:uid="{31C14E86-E49E-4FA7-99C9-C592F3DE077E}" name="Tipo de Indicador" totalsRowLabel="Resultado" dataDxfId="3294" totalsRowDxfId="3293"/>
    <tableColumn id="2" xr3:uid="{959CA748-820F-4C22-96A4-DE38A200A00E}" name="Código indicador" totalsRowLabel="RC014" dataDxfId="3292" totalsRowDxfId="3291"/>
    <tableColumn id="3" xr3:uid="{CC91E40D-684E-4B47-894F-D4B83DE9D8EF}" name="Indicador" dataDxfId="3290" totalsRowDxfId="3289" dataCellStyle="20% - Énfasis3">
      <calculatedColumnFormula>IFERROR(VLOOKUP(E333,TablaIndicadores[[Código]:[Unidad de medida]],2,0),"")</calculatedColumnFormula>
    </tableColumn>
    <tableColumn id="4" xr3:uid="{1B9BC752-2161-40E2-9ECA-8669F3AA5FC6}" name="Unidad de medida" dataDxfId="3288" totalsRowDxfId="3287" dataCellStyle="20% - Énfasis3">
      <calculatedColumnFormula>IFERROR(VLOOKUP(E333,TablaIndicadores[[Código]:[Unidad de medida]],3,0),"")</calculatedColumnFormula>
    </tableColumn>
    <tableColumn id="5" xr3:uid="{C3296C00-158F-4420-BC86-27DBD807B7E2}" name="Cantidad" totalsRowFunction="custom" dataDxfId="3286" totalsRowDxfId="3285">
      <totalsRowFormula array="1">IF(AND(IF(C325="Incluir",TablaSTdA1.152546162636472737580818240125493534575[Unidad de medida]&gt;=0,TablaSTdA1.152546162636472737580818240125493534575[Unidad de medida]=""))=FALSE,"No rellene el indicador sin seleccionar que quiere incluir el subtipo de acción","")</totalsRowFormula>
    </tableColumn>
    <tableColumn id="7" xr3:uid="{BEF5B7EB-2C3F-41E8-B377-CC55C24EA54E}" name="Incluido" dataDxfId="3284" totalsRowDxfId="3283" dataCellStyle="20% - Énfasis3"/>
  </tableColumns>
  <tableStyleInfo name="TableStyleLight9" showFirstColumn="0" showLastColumn="0" showRowStripes="1" showColumnStripes="0"/>
</table>
</file>

<file path=xl/tables/table2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5" xr:uid="{20ACCE42-D708-4DA8-82AD-E648667D787E}" name="TablaSTdA1.1525461626364727375808341126494535576" displayName="TablaSTdA1.1525461626364727375808341126494535576" ref="D345:I347" headerRowDxfId="3282" dataDxfId="3280" headerRowBorderDxfId="3281" tableBorderDxfId="3279" totalsRowBorderDxfId="3278" dataCellStyle="20% - Énfasis3">
  <autoFilter ref="D345:I347" xr:uid="{01E36018-DDB6-4086-95F7-B93D9EAFA70D}"/>
  <tableColumns count="6">
    <tableColumn id="1" xr3:uid="{C1379833-A1CA-4A81-9A40-4C1C1988D109}" name="Tipo de Indicador" totalsRowLabel="Resultado" dataDxfId="3277" totalsRowDxfId="3276"/>
    <tableColumn id="2" xr3:uid="{7EF7526B-E8BC-46B9-A8D7-FFBB307F0ECE}" name="Código indicador" totalsRowLabel="RC014" dataDxfId="3275" totalsRowDxfId="3274"/>
    <tableColumn id="3" xr3:uid="{C85CFCCF-EBCC-49DC-96CF-F50AFEE4C9DE}" name="Indicador" dataDxfId="3273" totalsRowDxfId="3272" dataCellStyle="20% - Énfasis3">
      <calculatedColumnFormula>IFERROR(VLOOKUP(E346,TablaIndicadores[[Código]:[Unidad de medida]],2,0),"")</calculatedColumnFormula>
    </tableColumn>
    <tableColumn id="4" xr3:uid="{380D669E-BB33-4BFC-B3F1-2036F05C8C83}" name="Unidad de medida" dataDxfId="3271" totalsRowDxfId="3270" dataCellStyle="20% - Énfasis3">
      <calculatedColumnFormula>IFERROR(VLOOKUP(E346,TablaIndicadores[[Código]:[Unidad de medida]],3,0),"")</calculatedColumnFormula>
    </tableColumn>
    <tableColumn id="5" xr3:uid="{FF034077-831C-4646-AB66-924F0EA79985}" name="Cantidad" totalsRowFunction="custom" dataDxfId="3269" totalsRowDxfId="3268">
      <totalsRowFormula array="1">IF(AND(IF(C338="Incluir",TablaSTdA1.1525461626364727375808341126494535576[Unidad de medida]&gt;=0,TablaSTdA1.1525461626364727375808341126494535576[Unidad de medida]=""))=FALSE,"No rellene el indicador sin seleccionar que quiere incluir el subtipo de acción","")</totalsRowFormula>
    </tableColumn>
    <tableColumn id="7" xr3:uid="{AA478689-A770-4BB5-A817-CEC0D5E38922}" name="Incluido" dataDxfId="3267" totalsRowDxfId="3266" dataCellStyle="20% - Énfasis3"/>
  </tableColumns>
  <tableStyleInfo name="TableStyleLight9" showFirstColumn="0" showLastColumn="0" showRowStripes="1" showColumnStripes="0"/>
</table>
</file>

<file path=xl/tables/table2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6" xr:uid="{517B7B96-1D02-4A2C-BA2F-D8C05DA2AD11}" name="TablaSTdA1.152546162636472737580818442127495536577" displayName="TablaSTdA1.152546162636472737580818442127495536577" ref="D354:I356" headerRowDxfId="3265" dataDxfId="3263" headerRowBorderDxfId="3264" tableBorderDxfId="3262" totalsRowBorderDxfId="3261" dataCellStyle="20% - Énfasis3">
  <autoFilter ref="D354:I356" xr:uid="{E000F314-4192-44DA-9326-0DF92C200DAE}"/>
  <tableColumns count="6">
    <tableColumn id="1" xr3:uid="{F891459A-75D1-456A-87C6-A81A3FD0E968}" name="Tipo de Indicador" totalsRowLabel="Resultado" dataDxfId="3260" totalsRowDxfId="3259"/>
    <tableColumn id="2" xr3:uid="{A37EFF68-A365-4B59-B9E3-35130D6D7BD7}" name="Código indicador" totalsRowLabel="RC014" dataDxfId="3258" totalsRowDxfId="3257"/>
    <tableColumn id="3" xr3:uid="{CD895C76-D607-41E6-B28C-C13F879E41FD}" name="Indicador" dataDxfId="3256" totalsRowDxfId="3255" dataCellStyle="20% - Énfasis3">
      <calculatedColumnFormula>IFERROR(VLOOKUP(E355,TablaIndicadores[[Código]:[Unidad de medida]],2,0),"")</calculatedColumnFormula>
    </tableColumn>
    <tableColumn id="4" xr3:uid="{95EEE463-726C-4C5D-875B-2E54D19034CD}" name="Unidad de medida" dataDxfId="3254" totalsRowDxfId="3253" dataCellStyle="20% - Énfasis3">
      <calculatedColumnFormula>IFERROR(VLOOKUP(E355,TablaIndicadores[[Código]:[Unidad de medida]],3,0),"")</calculatedColumnFormula>
    </tableColumn>
    <tableColumn id="5" xr3:uid="{DFF6D8E7-806B-430D-8DD8-E27DC53DF558}" name="Cantidad" totalsRowFunction="custom" dataDxfId="3252" totalsRowDxfId="3251">
      <totalsRowFormula array="1">IF(AND(IF(C347="Incluir",TablaSTdA1.152546162636472737580818442127495536577[Unidad de medida]&gt;=0,TablaSTdA1.152546162636472737580818442127495536577[Unidad de medida]=""))=FALSE,"No rellene el indicador sin seleccionar que quiere incluir el subtipo de acción","")</totalsRowFormula>
    </tableColumn>
    <tableColumn id="7" xr3:uid="{67578129-F33D-4A5D-A550-8F7C4608C20A}" name="Incluido" dataDxfId="3250" totalsRowDxfId="3249" dataCellStyle="20% - Énfasis3"/>
  </tableColumns>
  <tableStyleInfo name="TableStyleLight9" showFirstColumn="0" showLastColumn="0" showRowStripes="1" showColumnStripes="0"/>
</table>
</file>

<file path=xl/tables/table2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7" xr:uid="{80487CA3-B730-4040-8990-87692F7DD178}" name="TablaSTdA1.15254616263647273758081828543128496537578" displayName="TablaSTdA1.15254616263647273758081828543128496537578" ref="D363:I365" headerRowDxfId="3248" dataDxfId="3246" headerRowBorderDxfId="3247" tableBorderDxfId="3245" totalsRowBorderDxfId="3244" dataCellStyle="20% - Énfasis3">
  <autoFilter ref="D363:I365" xr:uid="{BA12B7DE-B207-478D-83AC-1DD99CD2915D}"/>
  <tableColumns count="6">
    <tableColumn id="1" xr3:uid="{A126692D-3E6B-4A72-9861-9B1B019807C4}" name="Tipo de Indicador" totalsRowLabel="Resultado" dataDxfId="3243" totalsRowDxfId="3242"/>
    <tableColumn id="2" xr3:uid="{77612147-9F10-4500-9033-CDE8BCC5D161}" name="Código indicador" totalsRowLabel="RC014" dataDxfId="3241" totalsRowDxfId="3240"/>
    <tableColumn id="3" xr3:uid="{5AE52642-25A6-401A-83CC-55D989031456}" name="Indicador" dataDxfId="3239" totalsRowDxfId="3238" dataCellStyle="20% - Énfasis3">
      <calculatedColumnFormula>IFERROR(VLOOKUP(E364,TablaIndicadores[[Código]:[Unidad de medida]],2,0),"")</calculatedColumnFormula>
    </tableColumn>
    <tableColumn id="4" xr3:uid="{98AF0B88-04AD-40A4-B126-436A325288C2}" name="Unidad de medida" dataDxfId="3237" totalsRowDxfId="3236" dataCellStyle="20% - Énfasis3">
      <calculatedColumnFormula>IFERROR(VLOOKUP(E364,TablaIndicadores[[Código]:[Unidad de medida]],3,0),"")</calculatedColumnFormula>
    </tableColumn>
    <tableColumn id="5" xr3:uid="{45498AD3-3C25-4F81-A392-DBEE223C89B9}" name="Cantidad" totalsRowFunction="custom" dataDxfId="3235" totalsRowDxfId="3234">
      <totalsRowFormula array="1">IF(AND(IF(C356="Incluir",TablaSTdA1.15254616263647273758081828543128496537578[Unidad de medida]&gt;=0,TablaSTdA1.15254616263647273758081828543128496537578[Unidad de medida]=""))=FALSE,"No rellene el indicador sin seleccionar que quiere incluir el subtipo de acción","")</totalsRowFormula>
    </tableColumn>
    <tableColumn id="7" xr3:uid="{0B63C291-5125-49D6-9515-D9D8AB3D5D7C}" name="Incluido" dataDxfId="3233" totalsRowDxfId="3232" dataCellStyle="20% - Énfasis3"/>
  </tableColumns>
  <tableStyleInfo name="TableStyleLight9" showFirstColumn="0" showLastColumn="0" showRowStripes="1" showColumnStripes="0"/>
</table>
</file>

<file path=xl/tables/table2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8" xr:uid="{5326C741-1A8E-496D-AE84-11629654C294}" name="TablaSTdA1.152546162636472737580838644129497538579" displayName="TablaSTdA1.152546162636472737580838644129497538579" ref="D376:I378" headerRowDxfId="3231" dataDxfId="3229" headerRowBorderDxfId="3230" tableBorderDxfId="3228" totalsRowBorderDxfId="3227" dataCellStyle="20% - Énfasis3">
  <autoFilter ref="D376:I378" xr:uid="{55599391-BDCE-475E-9EEC-5A2EB4D1B171}"/>
  <tableColumns count="6">
    <tableColumn id="1" xr3:uid="{18935550-1D46-4E18-A0EE-E612C8053B45}" name="Tipo de Indicador" totalsRowLabel="Resultado" dataDxfId="3226" totalsRowDxfId="3225"/>
    <tableColumn id="2" xr3:uid="{74A73BA4-A0CA-4600-84F1-691AF5AF23C0}" name="Código indicador" totalsRowLabel="RC014" dataDxfId="3224" totalsRowDxfId="3223"/>
    <tableColumn id="3" xr3:uid="{98CBE025-390F-4BB4-84C7-05426C410E1C}" name="Indicador" dataDxfId="3222" totalsRowDxfId="3221" dataCellStyle="20% - Énfasis3">
      <calculatedColumnFormula>IFERROR(VLOOKUP(E377,TablaIndicadores[[Código]:[Unidad de medida]],2,0),"")</calculatedColumnFormula>
    </tableColumn>
    <tableColumn id="4" xr3:uid="{B8009AAD-97E2-4073-88DB-1CAFBE34CB59}" name="Unidad de medida" dataDxfId="3220" totalsRowDxfId="3219" dataCellStyle="20% - Énfasis3">
      <calculatedColumnFormula>IFERROR(VLOOKUP(E377,TablaIndicadores[[Código]:[Unidad de medida]],3,0),"")</calculatedColumnFormula>
    </tableColumn>
    <tableColumn id="5" xr3:uid="{56515AF6-6C9E-48EE-B8E3-E9A481B44877}" name="Cantidad" totalsRowFunction="custom" dataDxfId="3218" totalsRowDxfId="3217">
      <totalsRowFormula array="1">IF(AND(IF(C369="Incluir",TablaSTdA1.152546162636472737580838644129497538579[Unidad de medida]&gt;=0,TablaSTdA1.152546162636472737580838644129497538579[Unidad de medida]=""))=FALSE,"No rellene el indicador sin seleccionar que quiere incluir el subtipo de acción","")</totalsRowFormula>
    </tableColumn>
    <tableColumn id="7" xr3:uid="{18DAA9A5-CEB3-476A-A425-39A3FDD807F0}" name="Incluido" dataDxfId="3216" totalsRowDxfId="3215" dataCellStyle="20% - Énfasis3"/>
  </tableColumns>
  <tableStyleInfo name="TableStyleLight9" showFirstColumn="0" showLastColumn="0" showRowStripes="1" showColumnStripes="0"/>
</table>
</file>

<file path=xl/tables/table2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9" xr:uid="{2F4492B1-4E3C-4D5B-A8C6-69B54D549DA3}" name="TablaSTdA1.15254616263647273758081848745130498539580" displayName="TablaSTdA1.15254616263647273758081848745130498539580" ref="D385:I387" headerRowDxfId="3214" dataDxfId="3212" headerRowBorderDxfId="3213" tableBorderDxfId="3211" totalsRowBorderDxfId="3210" dataCellStyle="20% - Énfasis3">
  <autoFilter ref="D385:I387" xr:uid="{9E27734E-9381-485D-AD0C-417FA7E38DD4}"/>
  <tableColumns count="6">
    <tableColumn id="1" xr3:uid="{8764D355-5553-43F9-9355-8753B322E75B}" name="Tipo de Indicador" totalsRowLabel="Resultado" dataDxfId="3209" totalsRowDxfId="3208"/>
    <tableColumn id="2" xr3:uid="{284C8215-86D3-47EB-95A5-BD3260482F49}" name="Código indicador" totalsRowLabel="RC014" dataDxfId="3207" totalsRowDxfId="3206"/>
    <tableColumn id="3" xr3:uid="{558DB9C8-E245-434D-9D41-936DBADAA7BC}" name="Indicador" dataDxfId="3205" totalsRowDxfId="3204" dataCellStyle="20% - Énfasis3">
      <calculatedColumnFormula>IFERROR(VLOOKUP(E386,TablaIndicadores[[Código]:[Unidad de medida]],2,0),"")</calculatedColumnFormula>
    </tableColumn>
    <tableColumn id="4" xr3:uid="{451AC4E8-2C06-4B6C-BCE6-A3B9C31D2897}" name="Unidad de medida" dataDxfId="3203" totalsRowDxfId="3202" dataCellStyle="20% - Énfasis3">
      <calculatedColumnFormula>IFERROR(VLOOKUP(E386,TablaIndicadores[[Código]:[Unidad de medida]],3,0),"")</calculatedColumnFormula>
    </tableColumn>
    <tableColumn id="5" xr3:uid="{2BE4D747-F330-4823-BE93-E0E9DB441621}" name="Cantidad" totalsRowFunction="custom" dataDxfId="3201" totalsRowDxfId="3200">
      <totalsRowFormula array="1">IF(AND(IF(C378="Incluir",TablaSTdA1.15254616263647273758081848745130498539580[Unidad de medida]&gt;=0,TablaSTdA1.15254616263647273758081848745130498539580[Unidad de medida]=""))=FALSE,"No rellene el indicador sin seleccionar que quiere incluir el subtipo de acción","")</totalsRowFormula>
    </tableColumn>
    <tableColumn id="7" xr3:uid="{71A06BDF-2D72-439B-B36B-1052DB11B4DE}" name="Incluido" dataDxfId="3199" totalsRowDxfId="3198" dataCellStyle="20% - Énfasis3"/>
  </tableColumns>
  <tableStyleInfo name="TableStyleLight9" showFirstColumn="0" showLastColumn="0" showRowStripes="1" showColumnStripes="0"/>
</table>
</file>

<file path=xl/tables/table2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0" xr:uid="{D211FD67-A91B-4AE8-BD1F-B78F848B8248}" name="TablaSTdA1.1525461626364727375808182858846131499540581" displayName="TablaSTdA1.1525461626364727375808182858846131499540581" ref="D394:I396" headerRowDxfId="3197" dataDxfId="3195" headerRowBorderDxfId="3196" tableBorderDxfId="3194" totalsRowBorderDxfId="3193" dataCellStyle="20% - Énfasis3">
  <autoFilter ref="D394:I396" xr:uid="{EF914FFC-553E-4BD7-AD24-6B2EB27CD20A}"/>
  <tableColumns count="6">
    <tableColumn id="1" xr3:uid="{DAE8B892-21E2-4222-9E5D-6487FCCB5692}" name="Tipo de Indicador" totalsRowLabel="Resultado" dataDxfId="3192" totalsRowDxfId="3191"/>
    <tableColumn id="2" xr3:uid="{F1FF963C-88EF-4E38-A583-04D268CFC36B}" name="Código indicador" totalsRowLabel="RC014" dataDxfId="3190" totalsRowDxfId="3189"/>
    <tableColumn id="3" xr3:uid="{725EF81C-4E17-4857-8676-5EA3C25A0A0D}" name="Indicador" dataDxfId="3188" totalsRowDxfId="3187" dataCellStyle="20% - Énfasis3">
      <calculatedColumnFormula>IFERROR(VLOOKUP(E395,TablaIndicadores[[Código]:[Unidad de medida]],2,0),"")</calculatedColumnFormula>
    </tableColumn>
    <tableColumn id="4" xr3:uid="{D51A9010-B7DC-492E-B153-F1EFFEEDA90E}" name="Unidad de medida" dataDxfId="3186" totalsRowDxfId="3185" dataCellStyle="20% - Énfasis3">
      <calculatedColumnFormula>IFERROR(VLOOKUP(E395,TablaIndicadores[[Código]:[Unidad de medida]],3,0),"")</calculatedColumnFormula>
    </tableColumn>
    <tableColumn id="5" xr3:uid="{EFB67FC3-BD26-48A4-BC29-E6FD603CF128}" name="Cantidad" totalsRowFunction="custom" dataDxfId="3184" totalsRowDxfId="3183">
      <totalsRowFormula array="1">IF(AND(IF(C387="Incluir",TablaSTdA1.1525461626364727375808182858846131499540581[Unidad de medida]&gt;=0,TablaSTdA1.1525461626364727375808182858846131499540581[Unidad de medida]=""))=FALSE,"No rellene el indicador sin seleccionar que quiere incluir el subtipo de acción","")</totalsRowFormula>
    </tableColumn>
    <tableColumn id="7" xr3:uid="{04DB2130-1C5A-4A6C-9E75-BD664C97B47E}" name="Incluido" dataDxfId="3182" totalsRowDxfId="3181" dataCellStyle="20% - Énfasis3"/>
  </tableColumns>
  <tableStyleInfo name="TableStyleLight9" showFirstColumn="0" showLastColumn="0" showRowStripes="1" showColumnStripes="0"/>
</table>
</file>

<file path=xl/tables/table2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1" xr:uid="{7BFB66AA-2ABB-414E-A1AC-39AB08B5BFF3}" name="TablaSTdA1.152546162636472737580818285888947132500541582" displayName="TablaSTdA1.152546162636472737580818285888947132500541582" ref="D403:I405" headerRowDxfId="3180" dataDxfId="3178" headerRowBorderDxfId="3179" tableBorderDxfId="3177" totalsRowBorderDxfId="3176" dataCellStyle="20% - Énfasis3">
  <autoFilter ref="D403:I405" xr:uid="{BC062379-FBF9-418C-955F-CB85386705AC}"/>
  <tableColumns count="6">
    <tableColumn id="1" xr3:uid="{10CAADA1-254B-467B-A614-BCE7C7A70B44}" name="Tipo de Indicador" totalsRowLabel="Resultado" dataDxfId="3175" totalsRowDxfId="3174"/>
    <tableColumn id="2" xr3:uid="{7E68F71F-F385-4720-82CF-77D154C490A3}" name="Código indicador" totalsRowLabel="RC014" dataDxfId="3173" totalsRowDxfId="3172"/>
    <tableColumn id="3" xr3:uid="{EE8CB845-4687-4C3B-A8D6-8AABAD5EA0B1}" name="Indicador" dataDxfId="3171" totalsRowDxfId="3170" dataCellStyle="20% - Énfasis3">
      <calculatedColumnFormula>IFERROR(VLOOKUP(E404,TablaIndicadores[[Código]:[Unidad de medida]],2,0),"")</calculatedColumnFormula>
    </tableColumn>
    <tableColumn id="4" xr3:uid="{5ADAB7F3-1344-41C6-A341-E94A91ECD611}" name="Unidad de medida" dataDxfId="3169" totalsRowDxfId="3168" dataCellStyle="20% - Énfasis3">
      <calculatedColumnFormula>IFERROR(VLOOKUP(E404,TablaIndicadores[[Código]:[Unidad de medida]],3,0),"")</calculatedColumnFormula>
    </tableColumn>
    <tableColumn id="5" xr3:uid="{AFAE0CF0-59D7-454D-89AA-EFBEE0730363}" name="Cantidad" totalsRowFunction="custom" dataDxfId="3167" totalsRowDxfId="3166">
      <totalsRowFormula array="1">IF(AND(IF(C396="Incluir",TablaSTdA1.152546162636472737580818285888947132500541582[Unidad de medida]&gt;=0,TablaSTdA1.152546162636472737580818285888947132500541582[Unidad de medida]=""))=FALSE,"No rellene el indicador sin seleccionar que quiere incluir el subtipo de acción","")</totalsRowFormula>
    </tableColumn>
    <tableColumn id="7" xr3:uid="{0421AEC5-EC0B-495E-88CA-848C13FF270B}" name="Incluido" dataDxfId="3165" totalsRowDxfId="3164" dataCellStyle="20% - Énfasis3"/>
  </tableColumns>
  <tableStyleInfo name="TableStyleLight9" showFirstColumn="0" showLastColumn="0" showRowStripes="1" showColumnStripes="0"/>
</table>
</file>

<file path=xl/tables/table2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2" xr:uid="{A9E33123-FD1B-4010-A113-50D4E9037E05}" name="TablaSTdA1.1489460501542583" displayName="TablaSTdA1.1489460501542583" ref="D17:I19" headerRowDxfId="3163" headerRowBorderDxfId="3162" tableBorderDxfId="3161" totalsRowBorderDxfId="3160">
  <autoFilter ref="D17:I19" xr:uid="{B80A10F8-3515-48D8-845B-9A7A9BA736D1}"/>
  <tableColumns count="6">
    <tableColumn id="1" xr3:uid="{CA0E0B2B-9B86-49BF-8CE8-57E112B4C87D}" name="Tipo de Indicador" totalsRowLabel="Resultado" dataDxfId="3159" totalsRowDxfId="3158"/>
    <tableColumn id="2" xr3:uid="{E39CC6BF-8A7E-4F7B-8D83-EC7B01769649}" name="Código indicador" totalsRowLabel="RC014" dataDxfId="3157" totalsRowDxfId="3156"/>
    <tableColumn id="3" xr3:uid="{433448DB-51B5-48D7-84C8-42879374A250}" name="Indicador" dataDxfId="3155" dataCellStyle="20% - Énfasis3">
      <calculatedColumnFormula>IFERROR(VLOOKUP(E18,TablaIndicadores[[Código]:[Unidad de medida]],2,0),"")</calculatedColumnFormula>
    </tableColumn>
    <tableColumn id="4" xr3:uid="{24DC866F-6F4D-4D94-9394-5B09E7DE5083}" name="Unidad de medida" dataDxfId="3154" totalsRowDxfId="3153" dataCellStyle="20% - Énfasis3">
      <calculatedColumnFormula>IFERROR(VLOOKUP(E18,TablaIndicadores[[Código]:[Unidad de medida]],3,0),"")</calculatedColumnFormula>
    </tableColumn>
    <tableColumn id="5" xr3:uid="{18FABFFF-BA00-42F9-8DD4-92187FD851D3}" name="Cantidad" totalsRowFunction="custom" dataDxfId="3152" totalsRowDxfId="3151">
      <totalsRowFormula array="1">IF(AND(IF(C10="Incluir",TablaSTdA1.1489460501542583[Unidad de medida]&gt;=0,TablaSTdA1.1489460501542583[Unidad de medida]=""))=FALSE,"No rellene el indicador sin seleccionar que quiere incluir el subtipo de acción","")</totalsRowFormula>
    </tableColumn>
    <tableColumn id="7" xr3:uid="{5C6FCEB5-4D13-46A8-922E-C6CB1551699F}" name="Incluido" dataDxfId="3150" dataCellStyle="20% - Énfasis3"/>
  </tableColumns>
  <tableStyleInfo name="TableStyleLight9" showFirstColumn="0" showLastColumn="0" showRowStripes="1" showColumnStripes="0"/>
</table>
</file>

<file path=xl/tables/table2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3" xr:uid="{BBF27DFC-F5CF-47C7-B945-81E1FECFC88F}" name="TablaSTdA1.148593461502543584" displayName="TablaSTdA1.148593461502543584" ref="D26:I28" dataDxfId="3148" headerRowBorderDxfId="3149" tableBorderDxfId="3147" totalsRowBorderDxfId="3146" dataCellStyle="20% - Énfasis3" totalsRowCellStyle="20% - Énfasis3">
  <autoFilter ref="D26:I28" xr:uid="{9AC2EDAC-35BA-4E89-BB69-8CCC777A48A1}"/>
  <tableColumns count="6">
    <tableColumn id="1" xr3:uid="{A9EAF1D6-1463-40E3-B8CF-F2C0B7DAD90B}" name="Tipo de Indicador" totalsRowLabel="Resultado" dataDxfId="3145" totalsRowDxfId="3144" dataCellStyle="20% - Énfasis3"/>
    <tableColumn id="2" xr3:uid="{22500CFF-C00E-45B5-8711-FCE17DEF8640}" name="Código indicador" totalsRowLabel="RC014" dataDxfId="3143" totalsRowDxfId="3142" dataCellStyle="20% - Énfasis3"/>
    <tableColumn id="3" xr3:uid="{81E0D8BC-D640-4F21-B12A-BF5F2EB81D64}" name="Indicador" dataDxfId="3141" dataCellStyle="20% - Énfasis3">
      <calculatedColumnFormula>IFERROR(VLOOKUP(E27,TablaIndicadores[[Código]:[Unidad de medida]],2,0),"")</calculatedColumnFormula>
    </tableColumn>
    <tableColumn id="4" xr3:uid="{4F70248A-FE01-4F10-9587-8CC1986B9639}" name="Unidad de medida" dataDxfId="3140" dataCellStyle="20% - Énfasis3">
      <calculatedColumnFormula>IFERROR(VLOOKUP(E27,TablaIndicadores[[Código]:[Unidad de medida]],3,0),"")</calculatedColumnFormula>
    </tableColumn>
    <tableColumn id="5" xr3:uid="{8731D5FB-601E-4137-8421-120420F981ED}" name="Cantidad" totalsRowFunction="custom" dataDxfId="3139" totalsRowDxfId="3138" dataCellStyle="20% - Énfasis3">
      <totalsRowFormula array="1">IF(AND(IF(C19="Incluir",TablaSTdA1.148593461502543584[Unidad de medida]&gt;=0,TablaSTdA1.148593461502543584[Unidad de medida]=""))=FALSE,"No rellene el indicador sin seleccionar que quiere incluir el subtipo de acción","")</totalsRowFormula>
    </tableColumn>
    <tableColumn id="7" xr3:uid="{4EF5D15A-D385-464B-9DCE-79986B4F79F6}" name="Incluido" dataDxfId="3137" dataCellStyle="20% - Énfasis3"/>
  </tableColumns>
  <tableStyleInfo name="TableStyleLight9" showFirstColumn="0" showLastColumn="0" showRowStripes="1" showColumnStripes="0"/>
</table>
</file>

<file path=xl/tables/table2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4" xr:uid="{D41E5B63-1E6E-4098-AAE3-B0DEFC3C5F2D}" name="TablaSTdA1.14850694462503544585" displayName="TablaSTdA1.14850694462503544585" ref="D37:I39" headerRowDxfId="3136" dataDxfId="3134" headerRowBorderDxfId="3135" tableBorderDxfId="3133" totalsRowBorderDxfId="3132" headerRowCellStyle="20% - Énfasis3" dataCellStyle="20% - Énfasis3">
  <autoFilter ref="D37:I39" xr:uid="{D620C009-EFCF-4E5F-86D1-AB65F9F6F23A}"/>
  <tableColumns count="6">
    <tableColumn id="1" xr3:uid="{D4F8D7B4-01A0-4339-A23A-403020C0CA18}" name="Tipo de Indicador" totalsRowLabel="Resultado" dataDxfId="3131" totalsRowDxfId="3130"/>
    <tableColumn id="2" xr3:uid="{FE2199C2-45A1-4B41-85D1-337A420F761F}" name="Código indicador" totalsRowLabel="RC014" dataDxfId="3129" totalsRowDxfId="3128"/>
    <tableColumn id="3" xr3:uid="{C34EC463-273F-4B12-94A4-1DD6DDD6F75B}" name="Indicador" dataDxfId="3127" dataCellStyle="20% - Énfasis3">
      <calculatedColumnFormula>IFERROR(VLOOKUP(E38,TablaIndicadores[[Código]:[Unidad de medida]],2,0),"")</calculatedColumnFormula>
    </tableColumn>
    <tableColumn id="4" xr3:uid="{0CDE230C-F6E2-4458-99F9-2C3F31F0BDE4}" name="Unidad de medida" dataDxfId="3126" dataCellStyle="20% - Énfasis3">
      <calculatedColumnFormula>IFERROR(VLOOKUP(E38,TablaIndicadores[[Código]:[Unidad de medida]],3,0),"")</calculatedColumnFormula>
    </tableColumn>
    <tableColumn id="5" xr3:uid="{CE689EC0-1A40-4866-9CC5-6E4ED996D061}" name="Cantidad" totalsRowFunction="custom" dataDxfId="3125">
      <totalsRowFormula array="1">IF(AND(IF(C28="Incluir",TablaSTdA1.14850694462503544585[Unidad de medida]&gt;=0,TablaSTdA1.14850694462503544585[Unidad de medida]=""))=FALSE,"No rellene el indicador sin seleccionar que quiere incluir el subtipo de acción","")</totalsRowFormula>
    </tableColumn>
    <tableColumn id="7" xr3:uid="{98233C71-353F-4216-8297-3010C3B5CF84}" name="Incluido" dataDxfId="3124" dataCellStyle="20% - Énfasis3"/>
  </tableColumns>
  <tableStyleInfo name="TableStyleLight9" showFirstColumn="0" showLastColumn="0" showRowStripes="1" showColumnStripes="0"/>
</table>
</file>

<file path=xl/tables/table2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5" xr:uid="{C0530757-4EB8-4391-9150-3933F2457DC3}" name="TablaSTdA1.1485051895463504545586" displayName="TablaSTdA1.1485051895463504545586" ref="D46:I48" headerRowDxfId="3123" dataDxfId="3121" headerRowBorderDxfId="3122" tableBorderDxfId="3120" totalsRowBorderDxfId="3119" headerRowCellStyle="20% - Énfasis3" dataCellStyle="20% - Énfasis3">
  <autoFilter ref="D46:I48" xr:uid="{CD7D4C66-593F-4407-BBA4-6C6B24365FE3}"/>
  <tableColumns count="6">
    <tableColumn id="1" xr3:uid="{D971503F-E865-4158-BDE0-011F52BB0411}" name="Tipo de Indicador" totalsRowLabel="Resultado" dataDxfId="3118" totalsRowDxfId="3117"/>
    <tableColumn id="2" xr3:uid="{9F94FD02-742A-4B34-86A6-8EB345BDD195}" name="Código indicador" totalsRowLabel="RC014" dataDxfId="3116" totalsRowDxfId="3115"/>
    <tableColumn id="3" xr3:uid="{ECED50BA-C9AE-46FA-A764-E6AAA0DD2145}" name="Indicador" dataDxfId="3114" totalsRowDxfId="3113" dataCellStyle="20% - Énfasis3">
      <calculatedColumnFormula>IFERROR(VLOOKUP(E47,TablaIndicadores[[Código]:[Unidad de medida]],2,0),"")</calculatedColumnFormula>
    </tableColumn>
    <tableColumn id="4" xr3:uid="{37DE1C1C-5809-4814-BCE4-2F6448A8B99E}" name="Unidad de medida" dataDxfId="3112" totalsRowDxfId="3111" dataCellStyle="20% - Énfasis3">
      <calculatedColumnFormula>IFERROR(VLOOKUP(E47,TablaIndicadores[[Código]:[Unidad de medida]],3,0),"")</calculatedColumnFormula>
    </tableColumn>
    <tableColumn id="5" xr3:uid="{70AB61FA-C734-4296-B074-6A954B1FBA42}" name="Cantidad" totalsRowFunction="custom" dataDxfId="3110" totalsRowDxfId="3109">
      <totalsRowFormula array="1">IF(AND(IF(C37="Incluir",TablaSTdA1.1485051895463504545586[Unidad de medida]&gt;=0,TablaSTdA1.1485051895463504545586[Unidad de medida]=""))=FALSE,"No rellene el indicador sin seleccionar que quiere incluir el subtipo de acción","")</totalsRowFormula>
    </tableColumn>
    <tableColumn id="7" xr3:uid="{B0EFD503-73E5-4861-A1B1-DF778EFB8B72}" name="Incluido" dataDxfId="3108" totalsRowDxfId="3107" dataCellStyle="20% - Énfasis3"/>
  </tableColumns>
  <tableStyleInfo name="TableStyleLight9" showFirstColumn="0" showLastColumn="0" showRowStripes="1" showColumnStripes="0"/>
</table>
</file>

<file path=xl/tables/table2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6" xr:uid="{EEDFF3FF-FD13-47A4-8B54-87225CB50511}" name="TablaSTdA1.1521096464505546587" displayName="TablaSTdA1.1521096464505546587" ref="D59:I61" headerRowDxfId="3106" headerRowBorderDxfId="3105" tableBorderDxfId="3104" totalsRowBorderDxfId="3103">
  <autoFilter ref="D59:I61" xr:uid="{EE5B3FD1-721B-49E7-AA08-E2E7737E61E9}"/>
  <tableColumns count="6">
    <tableColumn id="1" xr3:uid="{DD9DD0AE-40B2-43C1-BB19-C6F3409AB973}" name="Tipo de Indicador" totalsRowLabel="Resultado" dataDxfId="3102" totalsRowDxfId="3101"/>
    <tableColumn id="2" xr3:uid="{08805FF4-AE1C-4A19-A47D-B40FDF173122}" name="Código indicador" totalsRowLabel="RC014" dataDxfId="3100" totalsRowDxfId="3099"/>
    <tableColumn id="3" xr3:uid="{E0FB1ACC-604F-4A71-B230-2B9741F402DB}" name="Indicador" dataDxfId="3098" totalsRowDxfId="3097" dataCellStyle="20% - Énfasis3">
      <calculatedColumnFormula>IFERROR(VLOOKUP(E60,TablaIndicadores[[Código]:[Unidad de medida]],2,0),"")</calculatedColumnFormula>
    </tableColumn>
    <tableColumn id="4" xr3:uid="{A4C5D346-989A-4085-A20A-E12A6EAD9CFF}" name="Unidad de medida" dataDxfId="3096" totalsRowDxfId="3095" dataCellStyle="20% - Énfasis3">
      <calculatedColumnFormula>IFERROR(VLOOKUP(E60,TablaIndicadores[[Código]:[Unidad de medida]],3,0),"")</calculatedColumnFormula>
    </tableColumn>
    <tableColumn id="5" xr3:uid="{887662E5-DBFB-4E30-8101-6E9B0F52ED11}" name="Cantidad" totalsRowFunction="custom" dataDxfId="3094" totalsRowDxfId="3093">
      <totalsRowFormula array="1">IF(AND(IF(C52="Incluir",TablaSTdA1.1521096464505546587[Unidad de medida]&gt;=0,TablaSTdA1.1521096464505546587[Unidad de medida]=""))=FALSE,"No rellene el indicador sin seleccionar que quiere incluir el subtipo de acción","")</totalsRowFormula>
    </tableColumn>
    <tableColumn id="7" xr3:uid="{6CCEF9DF-539C-419D-8E87-2CA77632F539}" name="Incluido" dataDxfId="3092" totalsRowDxfId="3091" dataCellStyle="20% - Énfasis3"/>
  </tableColumns>
  <tableStyleInfo name="TableStyleLight9" showFirstColumn="0" showLastColumn="0" showRowStripes="1" showColumnStripes="0"/>
</table>
</file>

<file path=xl/tables/table2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7" xr:uid="{A0D0DD03-5956-4905-B8CD-550FB4E23A96}" name="TablaSTdA1.148531197465506547588" displayName="TablaSTdA1.148531197465506547588" ref="D68:I70" headerRowDxfId="3090" headerRowBorderDxfId="3089" tableBorderDxfId="3088" totalsRowBorderDxfId="3087">
  <autoFilter ref="D68:I70" xr:uid="{42E9B6F1-DF53-4168-8B21-F601DDFBCA60}"/>
  <tableColumns count="6">
    <tableColumn id="1" xr3:uid="{313688FC-B4FD-412E-8CE0-A45950C5A5B7}" name="Tipo de Indicador" totalsRowLabel="Resultado" dataDxfId="3086" totalsRowDxfId="3085"/>
    <tableColumn id="2" xr3:uid="{1C11D450-F4C1-4ECA-ACAD-3240FA5F96F7}" name="Código indicador" totalsRowLabel="RC014" dataDxfId="3084" totalsRowDxfId="3083"/>
    <tableColumn id="3" xr3:uid="{17B005E6-3286-48C6-98CF-6B4A717FA53C}" name="Indicador" dataDxfId="3082" totalsRowDxfId="3081" dataCellStyle="20% - Énfasis3">
      <calculatedColumnFormula>IFERROR(VLOOKUP(E69,TablaIndicadores[[Código]:[Unidad de medida]],2,0),"")</calculatedColumnFormula>
    </tableColumn>
    <tableColumn id="4" xr3:uid="{42696D86-4D61-490E-B2A2-16EE2D42064F}" name="Unidad de medida" dataDxfId="3080" totalsRowDxfId="3079" dataCellStyle="20% - Énfasis3">
      <calculatedColumnFormula>IFERROR(VLOOKUP(E69,TablaIndicadores[[Código]:[Unidad de medida]],3,0),"")</calculatedColumnFormula>
    </tableColumn>
    <tableColumn id="5" xr3:uid="{5A74DF69-D829-4C42-861C-CCDD5BC3B082}" name="Cantidad" totalsRowFunction="custom" dataDxfId="3078" totalsRowDxfId="3077">
      <totalsRowFormula array="1">IF(AND(IF(C61="Incluir",TablaSTdA1.148531197465506547588[Unidad de medida]&gt;=0,TablaSTdA1.148531197465506547588[Unidad de medida]=""))=FALSE,"No rellene el indicador sin seleccionar que quiere incluir el subtipo de acción","")</totalsRowFormula>
    </tableColumn>
    <tableColumn id="7" xr3:uid="{4C695639-816E-45A7-8D69-CD090F275FA6}" name="Incluido" dataDxfId="3076" totalsRowDxfId="3075" dataCellStyle="20% - Énfasis3"/>
  </tableColumns>
  <tableStyleInfo name="TableStyleLight9" showFirstColumn="0" showLastColumn="0" showRowStripes="1" showColumnStripes="0"/>
</table>
</file>

<file path=xl/tables/table2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8" xr:uid="{CCE74071-18D9-4A00-970F-C95E4AA64732}" name="TablaSTdA1.152541298466507548589" displayName="TablaSTdA1.152541298466507548589" ref="D79:I81" headerRowDxfId="3074" headerRowBorderDxfId="3073" tableBorderDxfId="3072" totalsRowBorderDxfId="3071">
  <autoFilter ref="D79:I81" xr:uid="{841A434A-E4A4-4475-B699-6C7E979BCFAB}"/>
  <tableColumns count="6">
    <tableColumn id="1" xr3:uid="{53886D26-CCBF-4397-925D-5090636800A3}" name="Tipo de Indicador" totalsRowLabel="Resultado" dataDxfId="3070" totalsRowDxfId="3069" dataCellStyle="20% - Énfasis3"/>
    <tableColumn id="2" xr3:uid="{B0D38DE2-42E6-4B12-BEE9-A554AB10D332}" name="Código indicador" totalsRowLabel="RC014" dataDxfId="3068" totalsRowDxfId="3067"/>
    <tableColumn id="3" xr3:uid="{B3C9302F-24C1-4610-920F-39D1C3C32EE2}" name="Indicador" dataDxfId="3066" totalsRowDxfId="3065" dataCellStyle="20% - Énfasis3">
      <calculatedColumnFormula>IFERROR(VLOOKUP(E80,TablaIndicadores[[Código]:[Unidad de medida]],2,0),"")</calculatedColumnFormula>
    </tableColumn>
    <tableColumn id="4" xr3:uid="{C0372B10-3A8F-45FE-A8A6-5AB05EF1F983}" name="Unidad de medida" dataDxfId="3064" totalsRowDxfId="3063" dataCellStyle="20% - Énfasis3">
      <calculatedColumnFormula>IFERROR(VLOOKUP(E80,TablaIndicadores[[Código]:[Unidad de medida]],3,0),"")</calculatedColumnFormula>
    </tableColumn>
    <tableColumn id="5" xr3:uid="{25EC0829-2E28-4387-96DF-461FD5628ED6}" name="Cantidad" totalsRowFunction="custom" dataDxfId="3062" totalsRowDxfId="3061">
      <totalsRowFormula array="1">IF(AND(IF(C72="Incluir",TablaSTdA1.152541298466507548589[Unidad de medida]&gt;=0,TablaSTdA1.152541298466507548589[Unidad de medida]=""))=FALSE,"No rellene el indicador sin seleccionar que quiere incluir el subtipo de acción","")</totalsRowFormula>
    </tableColumn>
    <tableColumn id="7" xr3:uid="{439251D4-ECD1-4171-9010-8A68D1972C89}" name="Incluido" dataDxfId="3060" totalsRowDxfId="3059" dataCellStyle="20% - Énfasis3"/>
  </tableColumns>
  <tableStyleInfo name="TableStyleLight9" showFirstColumn="0" showLastColumn="0" showRowStripes="1" showColumnStripes="0"/>
</table>
</file>

<file path=xl/tables/table2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9" xr:uid="{9ACB9814-063A-4ABA-BF68-6DA1630680C2}" name="TablaSTdA1.14853551399467508549590" displayName="TablaSTdA1.14853551399467508549590" ref="D88:I90" headerRowDxfId="3058" dataDxfId="3056" headerRowBorderDxfId="3057" tableBorderDxfId="3055" totalsRowBorderDxfId="3054" dataCellStyle="20% - Énfasis3">
  <autoFilter ref="D88:I90" xr:uid="{87A593CD-D0F2-482E-856A-FEEA60DFE682}"/>
  <tableColumns count="6">
    <tableColumn id="1" xr3:uid="{B631DBA1-7845-402C-ABDC-5B4CE65F8CF2}" name="Tipo de Indicador" totalsRowLabel="Resultado" dataDxfId="3053" totalsRowDxfId="3052"/>
    <tableColumn id="2" xr3:uid="{14244D43-FF4F-417B-BF28-EC8168227AA7}" name="Código indicador" totalsRowLabel="RC014" dataDxfId="3051" totalsRowDxfId="3050"/>
    <tableColumn id="3" xr3:uid="{D1D2FD3C-A86F-432D-A0C7-FA1C8FAB8CD1}" name="Indicador" dataDxfId="3049" totalsRowDxfId="3048" dataCellStyle="20% - Énfasis3">
      <calculatedColumnFormula>IFERROR(VLOOKUP(E89,TablaIndicadores[[Código]:[Unidad de medida]],2,0),"")</calculatedColumnFormula>
    </tableColumn>
    <tableColumn id="4" xr3:uid="{A161170F-8850-442D-B5C1-014260F38C2F}" name="Unidad de medida" dataDxfId="3047" totalsRowDxfId="3046" dataCellStyle="20% - Énfasis3">
      <calculatedColumnFormula>IFERROR(VLOOKUP(E89,TablaIndicadores[[Código]:[Unidad de medida]],3,0),"")</calculatedColumnFormula>
    </tableColumn>
    <tableColumn id="5" xr3:uid="{1FE8DE3C-F92A-413C-AB05-2330189DE078}" name="Cantidad" totalsRowFunction="custom" dataDxfId="3045" totalsRowDxfId="3044">
      <totalsRowFormula array="1">IF(AND(IF(C81="Incluir",TablaSTdA1.14853551399467508549590[Unidad de medida]&gt;=0,TablaSTdA1.14853551399467508549590[Unidad de medida]=""))=FALSE,"No rellene el indicador sin seleccionar que quiere incluir el subtipo de acción","")</totalsRowFormula>
    </tableColumn>
    <tableColumn id="7" xr3:uid="{7F265C11-05E3-4D8C-97CD-A8AB3630027A}" name="Incluido" dataDxfId="3043" totalsRowDxfId="3042" dataCellStyle="20% - Énfasis3"/>
  </tableColumns>
  <tableStyleInfo name="TableStyleLight9" showFirstColumn="0" showLastColumn="0" showRowStripes="1" showColumnStripes="0"/>
</table>
</file>

<file path=xl/tables/table2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0" xr:uid="{7364782E-E7AA-4503-93BD-67FEB068E715}" name="TablaSTdA1.14853555614100468509550591" displayName="TablaSTdA1.14853555614100468509550591" ref="D97:I99" headerRowDxfId="3041" dataDxfId="3039" headerRowBorderDxfId="3040" tableBorderDxfId="3038" totalsRowBorderDxfId="3037" dataCellStyle="20% - Énfasis3">
  <autoFilter ref="D97:I99" xr:uid="{DEA36D4B-04A8-43A7-9106-6A8935E26BEB}"/>
  <tableColumns count="6">
    <tableColumn id="1" xr3:uid="{EDA9E198-CDE7-4EC2-B40C-A95803480B53}" name="Tipo de Indicador" totalsRowLabel="Resultado" dataDxfId="3036" totalsRowDxfId="3035"/>
    <tableColumn id="2" xr3:uid="{BBADD6FC-2467-4026-BCAD-A55AF6A64DCD}" name="Código indicador" totalsRowLabel="RC014" dataDxfId="3034" totalsRowDxfId="3033"/>
    <tableColumn id="3" xr3:uid="{DA735936-F988-4D93-BD1B-5E80A289C5B0}" name="Indicador" dataDxfId="3032" totalsRowDxfId="3031" dataCellStyle="20% - Énfasis3">
      <calculatedColumnFormula>IFERROR(VLOOKUP(E98,TablaIndicadores[[Código]:[Unidad de medida]],2,0),"")</calculatedColumnFormula>
    </tableColumn>
    <tableColumn id="4" xr3:uid="{58B1CC89-7AB0-4815-9283-F9AD07004CBF}" name="Unidad de medida" dataDxfId="3030" totalsRowDxfId="3029" dataCellStyle="20% - Énfasis3">
      <calculatedColumnFormula>IFERROR(VLOOKUP(E98,TablaIndicadores[[Código]:[Unidad de medida]],3,0),"")</calculatedColumnFormula>
    </tableColumn>
    <tableColumn id="5" xr3:uid="{5E71E759-5A40-4CAA-9165-15E6844848A7}" name="Cantidad" totalsRowFunction="custom" dataDxfId="3028" totalsRowDxfId="3027">
      <totalsRowFormula array="1">IF(AND(IF(C90="Incluir",TablaSTdA1.14853555614100468509550591[Unidad de medida]&gt;=0,TablaSTdA1.14853555614100468509550591[Unidad de medida]=""))=FALSE,"No rellene el indicador sin seleccionar que quiere incluir el subtipo de acción","")</totalsRowFormula>
    </tableColumn>
    <tableColumn id="7" xr3:uid="{663A72A2-6C13-4375-B90D-84EFF4FDB69A}" name="Incluido" dataDxfId="3026" totalsRowDxfId="3025" dataCellStyle="20% - Énfasis3"/>
  </tableColumns>
  <tableStyleInfo name="TableStyleLight9" showFirstColumn="0" showLastColumn="0" showRowStripes="1" showColumnStripes="0"/>
</table>
</file>

<file path=xl/tables/table2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1" xr:uid="{51348EB9-07E3-41FC-8930-BF552746DB9A}" name="TablaSTdA1.1485355565715101469510551592" displayName="TablaSTdA1.1485355565715101469510551592" ref="D106:I108" headerRowDxfId="3024" dataDxfId="3022" headerRowBorderDxfId="3023" tableBorderDxfId="3021" totalsRowBorderDxfId="3020" dataCellStyle="20% - Énfasis3">
  <autoFilter ref="D106:I108" xr:uid="{6581E392-A142-4728-9795-A807192909F7}"/>
  <tableColumns count="6">
    <tableColumn id="1" xr3:uid="{E9E18606-BF6A-40CE-B391-EA9C394F30DD}" name="Tipo de Indicador" totalsRowLabel="Resultado" dataDxfId="3019" totalsRowDxfId="3018"/>
    <tableColumn id="2" xr3:uid="{A15D2C12-A0E3-4387-B1C2-C47588044D7D}" name="Código indicador" totalsRowLabel="RC014" dataDxfId="3017" totalsRowDxfId="3016"/>
    <tableColumn id="3" xr3:uid="{3925A91D-5D7D-4417-9087-5E233512D542}" name="Indicador" dataDxfId="3015" totalsRowDxfId="3014" dataCellStyle="20% - Énfasis3">
      <calculatedColumnFormula>IFERROR(VLOOKUP(E107,TablaIndicadores[[Código]:[Unidad de medida]],2,0),"")</calculatedColumnFormula>
    </tableColumn>
    <tableColumn id="4" xr3:uid="{4C99C330-66C7-4452-8CAB-5CCD447AAE0E}" name="Unidad de medida" dataDxfId="3013" totalsRowDxfId="3012" dataCellStyle="20% - Énfasis3">
      <calculatedColumnFormula>IFERROR(VLOOKUP(E107,TablaIndicadores[[Código]:[Unidad de medida]],3,0),"")</calculatedColumnFormula>
    </tableColumn>
    <tableColumn id="5" xr3:uid="{192A5281-2AD7-4B34-B733-5FC0379B0CB3}" name="Cantidad" totalsRowFunction="custom" dataDxfId="3011" totalsRowDxfId="3010">
      <totalsRowFormula array="1">IF(AND(IF(C99="Incluir",TablaSTdA1.1485355565715101469510551592[Unidad de medida]&gt;=0,TablaSTdA1.1485355565715101469510551592[Unidad de medida]=""))=FALSE,"No rellene el indicador sin seleccionar que quiere incluir el subtipo de acción","")</totalsRowFormula>
    </tableColumn>
    <tableColumn id="7" xr3:uid="{4803D90A-CDE7-4BEC-BFF0-B8ECDBF716E5}" name="Incluido" dataDxfId="3009" totalsRowDxfId="3008" dataCellStyle="20% - Énfasis3"/>
  </tableColumns>
  <tableStyleInfo name="TableStyleLight9" showFirstColumn="0" showLastColumn="0" showRowStripes="1" showColumnStripes="0"/>
</table>
</file>

<file path=xl/tables/table2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2" xr:uid="{6F33088C-73DD-4794-A9B5-150885A79A79}" name="TablaSTdA1.148535556575816102470511552593" displayName="TablaSTdA1.148535556575816102470511552593" ref="D115:I117" headerRowDxfId="3007" dataDxfId="3005" headerRowBorderDxfId="3006" tableBorderDxfId="3004" totalsRowBorderDxfId="3003" dataCellStyle="20% - Énfasis3">
  <autoFilter ref="D115:I117" xr:uid="{93ECB9AF-BC8A-4D88-A632-C52C718F2C71}"/>
  <tableColumns count="6">
    <tableColumn id="1" xr3:uid="{6901E47B-7053-438A-BC97-DEC9DC13D558}" name="Tipo de Indicador" totalsRowLabel="Resultado" dataDxfId="3002" totalsRowDxfId="3001"/>
    <tableColumn id="2" xr3:uid="{9EBD8C78-95D0-4B0C-8320-3F0940E22120}" name="Código indicador" totalsRowLabel="RC014" dataDxfId="3000" totalsRowDxfId="2999"/>
    <tableColumn id="3" xr3:uid="{3B459B5F-951C-48E4-A385-1807CB6F04DA}" name="Indicador" dataDxfId="2998" totalsRowDxfId="2997" dataCellStyle="20% - Énfasis3">
      <calculatedColumnFormula>IFERROR(VLOOKUP(E116,TablaIndicadores[[Código]:[Unidad de medida]],2,0),"")</calculatedColumnFormula>
    </tableColumn>
    <tableColumn id="4" xr3:uid="{BDA8F225-764D-470F-B18D-123FEBD3E411}" name="Unidad de medida" dataDxfId="2996" totalsRowDxfId="2995" dataCellStyle="20% - Énfasis3">
      <calculatedColumnFormula>IFERROR(VLOOKUP(E116,TablaIndicadores[[Código]:[Unidad de medida]],3,0),"")</calculatedColumnFormula>
    </tableColumn>
    <tableColumn id="5" xr3:uid="{04403B5A-E418-4F34-BBD2-D77EA7060938}" name="Cantidad" totalsRowFunction="custom" dataDxfId="2994" totalsRowDxfId="2993">
      <totalsRowFormula array="1">IF(AND(IF(C108="Incluir",TablaSTdA1.148535556575816102470511552593[Unidad de medida]&gt;=0,TablaSTdA1.148535556575816102470511552593[Unidad de medida]=""))=FALSE,"No rellene el indicador sin seleccionar que quiere incluir el subtipo de acción","")</totalsRowFormula>
    </tableColumn>
    <tableColumn id="7" xr3:uid="{10A8E222-3834-48B2-ADAF-3195B0BDA68C}" name="Incluido" dataDxfId="2992" totalsRowDxfId="2991" dataCellStyle="20% - Énfasis3"/>
  </tableColumns>
  <tableStyleInfo name="TableStyleLight9" showFirstColumn="0" showLastColumn="0" showRowStripes="1" showColumnStripes="0"/>
</table>
</file>

<file path=xl/tables/table2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3" xr:uid="{B15871FB-7ED1-493E-B169-6EC23B2ED877}" name="TablaSTdA1.14853555657585917103471512553594" displayName="TablaSTdA1.14853555657585917103471512553594" ref="D124:I126" headerRowDxfId="2990" dataDxfId="2988" headerRowBorderDxfId="2989" tableBorderDxfId="2987" totalsRowBorderDxfId="2986" dataCellStyle="20% - Énfasis3">
  <autoFilter ref="D124:I126" xr:uid="{554BE6C9-C1EE-49BC-B5D3-B7CF164F53F0}"/>
  <tableColumns count="6">
    <tableColumn id="1" xr3:uid="{C373D8B6-2F09-4E4B-BCF3-BA6546123A5A}" name="Tipo de Indicador" totalsRowLabel="Resultado" dataDxfId="2985" totalsRowDxfId="2984"/>
    <tableColumn id="2" xr3:uid="{EB51634D-F4A5-4699-B816-3CAED5A2170D}" name="Código indicador" totalsRowLabel="RC014" dataDxfId="2983" totalsRowDxfId="2982"/>
    <tableColumn id="3" xr3:uid="{7691DD7A-166A-4855-840B-32D076C382FA}" name="Indicador" dataDxfId="2981" totalsRowDxfId="2980" dataCellStyle="20% - Énfasis3">
      <calculatedColumnFormula>IFERROR(VLOOKUP(E125,TablaIndicadores[[Código]:[Unidad de medida]],2,0),"")</calculatedColumnFormula>
    </tableColumn>
    <tableColumn id="4" xr3:uid="{50FF425C-4936-4FDF-847F-EAFEE8441BF9}" name="Unidad de medida" dataDxfId="2979" totalsRowDxfId="2978" dataCellStyle="20% - Énfasis3">
      <calculatedColumnFormula>IFERROR(VLOOKUP(E125,TablaIndicadores[[Código]:[Unidad de medida]],3,0),"")</calculatedColumnFormula>
    </tableColumn>
    <tableColumn id="5" xr3:uid="{313AEE35-B9C8-46B4-B868-72E294F4A58B}" name="Cantidad" totalsRowFunction="custom" dataDxfId="2977" totalsRowDxfId="2976">
      <totalsRowFormula array="1">IF(AND(IF(C117="Incluir",TablaSTdA1.14853555657585917103471512553594[Unidad de medida]&gt;=0,TablaSTdA1.14853555657585917103471512553594[Unidad de medida]=""))=FALSE,"No rellene el indicador sin seleccionar que quiere incluir el subtipo de acción","")</totalsRowFormula>
    </tableColumn>
    <tableColumn id="7" xr3:uid="{1C4DCEB6-511F-42BE-9C22-ED7303578CAC}" name="Incluido" dataDxfId="2975" totalsRowDxfId="2974" dataCellStyle="20% - Énfasis3"/>
  </tableColumns>
  <tableStyleInfo name="TableStyleLight9" showFirstColumn="0" showLastColumn="0" showRowStripes="1" showColumnStripes="0"/>
</table>
</file>

<file path=xl/tables/table2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4" xr:uid="{39491526-85EC-47A5-8AD6-0D6D3F2B6624}" name="TablaSTdA1.1485355565758596018104472513554595" displayName="TablaSTdA1.1485355565758596018104472513554595" ref="D133:I135" headerRowDxfId="2973" dataDxfId="2971" headerRowBorderDxfId="2972" tableBorderDxfId="2970" totalsRowBorderDxfId="2969" dataCellStyle="20% - Énfasis3">
  <autoFilter ref="D133:I135" xr:uid="{9E2266F5-8C03-44DD-9193-189E2DA89D55}"/>
  <tableColumns count="6">
    <tableColumn id="1" xr3:uid="{6249290D-8043-4575-82F7-3D22CC63D005}" name="Tipo de Indicador" totalsRowLabel="Resultado" dataDxfId="2968" totalsRowDxfId="2967"/>
    <tableColumn id="2" xr3:uid="{050EC857-6B74-44C4-BB27-446078EED25B}" name="Código indicador" totalsRowLabel="RC014" dataDxfId="2966" totalsRowDxfId="2965"/>
    <tableColumn id="3" xr3:uid="{D7404B56-5D24-4C26-B14C-B8139FC13D9B}" name="Indicador" dataDxfId="2964" totalsRowDxfId="2963" dataCellStyle="20% - Énfasis3">
      <calculatedColumnFormula>IFERROR(VLOOKUP(E134,TablaIndicadores[[Código]:[Unidad de medida]],2,0),"")</calculatedColumnFormula>
    </tableColumn>
    <tableColumn id="4" xr3:uid="{6A30A118-3A7A-4B38-A820-9A0279107B09}" name="Unidad de medida" dataDxfId="2962" totalsRowDxfId="2961" dataCellStyle="20% - Énfasis3">
      <calculatedColumnFormula>IFERROR(VLOOKUP(E134,TablaIndicadores[[Código]:[Unidad de medida]],3,0),"")</calculatedColumnFormula>
    </tableColumn>
    <tableColumn id="5" xr3:uid="{EDB111C5-B799-43F9-AF60-E81E4FBCF2E1}" name="Cantidad" totalsRowFunction="custom" dataDxfId="2960" totalsRowDxfId="2959">
      <totalsRowFormula array="1">IF(AND(IF(C126="Incluir",TablaSTdA1.1485355565758596018104472513554595[Unidad de medida]&gt;=0,TablaSTdA1.1485355565758596018104472513554595[Unidad de medida]=""))=FALSE,"No rellene el indicador sin seleccionar que quiere incluir el subtipo de acción","")</totalsRowFormula>
    </tableColumn>
    <tableColumn id="7" xr3:uid="{19E26DEC-F7AC-4BA7-80A3-A780D14F9A34}" name="Incluido" dataDxfId="2958" totalsRowDxfId="2957" dataCellStyle="20% - Énfasis3"/>
  </tableColumns>
  <tableStyleInfo name="TableStyleLight9" showFirstColumn="0" showLastColumn="0" showRowStripes="1" showColumnStripes="0"/>
</table>
</file>

<file path=xl/tables/table2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5" xr:uid="{B9E0AE90-80F8-4B49-9DB9-ABB2481E6387}" name="TablaSTdA1.152546120105473514555596" displayName="TablaSTdA1.152546120105473514555596" ref="D144:I146" headerRowDxfId="2956" dataDxfId="2954" headerRowBorderDxfId="2955" tableBorderDxfId="2953" totalsRowBorderDxfId="2952" dataCellStyle="20% - Énfasis3">
  <autoFilter ref="D144:I146" xr:uid="{C5A14A54-2A8C-44BA-B0C4-CB68B2AB300A}"/>
  <tableColumns count="6">
    <tableColumn id="1" xr3:uid="{363A9946-91B3-441C-A3AB-E3782BD79C0C}" name="Tipo de Indicador" totalsRowLabel="Resultado" dataDxfId="2951" totalsRowDxfId="2950"/>
    <tableColumn id="2" xr3:uid="{D5650EA8-45C1-49AB-88F4-BA76005B2A97}" name="Código indicador" totalsRowLabel="RC014" dataDxfId="2949" totalsRowDxfId="2948"/>
    <tableColumn id="3" xr3:uid="{4C2BBA2C-C377-4251-81E4-48048E04E134}" name="Indicador" dataDxfId="2947" totalsRowDxfId="2946" dataCellStyle="20% - Énfasis3">
      <calculatedColumnFormula>IFERROR(VLOOKUP(E145,TablaIndicadores[[Código]:[Unidad de medida]],2,0),"")</calculatedColumnFormula>
    </tableColumn>
    <tableColumn id="4" xr3:uid="{1FD07188-B395-4A74-8FF9-89A978BE6D53}" name="Unidad de medida" dataDxfId="2945" totalsRowDxfId="2944" dataCellStyle="20% - Énfasis3">
      <calculatedColumnFormula>IFERROR(VLOOKUP(E145,TablaIndicadores[[Código]:[Unidad de medida]],3,0),"")</calculatedColumnFormula>
    </tableColumn>
    <tableColumn id="5" xr3:uid="{EBBCB074-AB08-4DB6-B68A-8BE8BBFF51C0}" name="Cantidad" totalsRowFunction="custom" dataDxfId="2943" totalsRowDxfId="2942">
      <totalsRowFormula array="1">IF(AND(IF(C137="Incluir",TablaSTdA1.152546120105473514555596[Unidad de medida]&gt;=0,TablaSTdA1.152546120105473514555596[Unidad de medida]=""))=FALSE,"No rellene el indicador sin seleccionar que quiere incluir el subtipo de acción","")</totalsRowFormula>
    </tableColumn>
    <tableColumn id="7" xr3:uid="{7055E674-A833-4F55-B4F1-08A9AF6DF0A0}" name="Incluido" dataDxfId="2941" totalsRowDxfId="2940" dataCellStyle="20% - Énfasis3"/>
  </tableColumns>
  <tableStyleInfo name="TableStyleLight9" showFirstColumn="0" showLastColumn="0" showRowStripes="1" showColumnStripes="0"/>
</table>
</file>

<file path=xl/tables/table2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6" xr:uid="{170CA08E-7675-4655-947D-8169EE60534E}" name="TablaSTdA1.15254616221106474515556597" displayName="TablaSTdA1.15254616221106474515556597" ref="D153:I155" headerRowDxfId="2939" dataDxfId="2937" headerRowBorderDxfId="2938" tableBorderDxfId="2936" totalsRowBorderDxfId="2935" dataCellStyle="20% - Énfasis3">
  <autoFilter ref="D153:I155" xr:uid="{3D0A72F9-E111-4312-B272-8E0AE7862817}"/>
  <tableColumns count="6">
    <tableColumn id="1" xr3:uid="{84D199FE-EF61-45D4-A16D-9A42F2A83E10}" name="Tipo de Indicador" totalsRowLabel="Resultado" dataDxfId="2934" totalsRowDxfId="2933"/>
    <tableColumn id="2" xr3:uid="{17E69CAF-C725-4FB6-9052-541697148274}" name="Código indicador" totalsRowLabel="RC014" dataDxfId="2932" totalsRowDxfId="2931"/>
    <tableColumn id="3" xr3:uid="{B459EE86-A2C8-4209-AB40-852AD9464AEF}" name="Indicador" dataDxfId="2930" totalsRowDxfId="2929" dataCellStyle="20% - Énfasis3">
      <calculatedColumnFormula>IFERROR(VLOOKUP(E154,TablaIndicadores[[Código]:[Unidad de medida]],2,0),"")</calculatedColumnFormula>
    </tableColumn>
    <tableColumn id="4" xr3:uid="{EB80AB90-436C-4E0A-8F1F-36EB2423B72B}" name="Unidad de medida" dataDxfId="2928" totalsRowDxfId="2927" dataCellStyle="20% - Énfasis3">
      <calculatedColumnFormula>IFERROR(VLOOKUP(E154,TablaIndicadores[[Código]:[Unidad de medida]],3,0),"")</calculatedColumnFormula>
    </tableColumn>
    <tableColumn id="5" xr3:uid="{87895762-3C96-4066-B97B-C643AAC32002}" name="Cantidad" totalsRowFunction="custom" dataDxfId="2926" totalsRowDxfId="2925">
      <totalsRowFormula array="1">IF(AND(IF(C146="Incluir",TablaSTdA1.15254616221106474515556597[Unidad de medida]&gt;=0,TablaSTdA1.15254616221106474515556597[Unidad de medida]=""))=FALSE,"No rellene el indicador sin seleccionar que quiere incluir el subtipo de acción","")</totalsRowFormula>
    </tableColumn>
    <tableColumn id="7" xr3:uid="{21AA02D6-9751-46F0-BD2A-59A57DF3BD42}" name="Incluido" dataDxfId="2924" totalsRowDxfId="2923" dataCellStyle="20% - Énfasis3"/>
  </tableColumns>
  <tableStyleInfo name="TableStyleLight9" showFirstColumn="0" showLastColumn="0" showRowStripes="1" showColumnStripes="0"/>
</table>
</file>

<file path=xl/tables/table2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7" xr:uid="{BCAE1407-85CE-465D-9DFD-797D8AB7BAE9}" name="TablaSTdA1.1525461626322107475516557598" displayName="TablaSTdA1.1525461626322107475516557598" ref="D162:I164" headerRowDxfId="2922" dataDxfId="2920" headerRowBorderDxfId="2921" tableBorderDxfId="2919" totalsRowBorderDxfId="2918" dataCellStyle="20% - Énfasis3">
  <autoFilter ref="D162:I164" xr:uid="{F4B163C6-3327-4DE7-81E1-8B884E98BBD6}"/>
  <tableColumns count="6">
    <tableColumn id="1" xr3:uid="{38ADC20C-CD5B-40DB-9870-2868EB6E3B53}" name="Tipo de Indicador" totalsRowLabel="Resultado" dataDxfId="2917" totalsRowDxfId="2916"/>
    <tableColumn id="2" xr3:uid="{BC739D4A-6ECD-4D72-A9EC-16D66D14DFA2}" name="Código indicador" totalsRowLabel="RC014" dataDxfId="2915" totalsRowDxfId="2914"/>
    <tableColumn id="3" xr3:uid="{7439FF2B-06CB-4B42-BC3F-539528AD20DE}" name="Indicador" dataDxfId="2913" totalsRowDxfId="2912" dataCellStyle="20% - Énfasis3">
      <calculatedColumnFormula>IFERROR(VLOOKUP(E163,TablaIndicadores[[Código]:[Unidad de medida]],2,0),"")</calculatedColumnFormula>
    </tableColumn>
    <tableColumn id="4" xr3:uid="{7C431716-58D0-4E1A-97C3-A97B20ED1D92}" name="Unidad de medida" dataDxfId="2911" totalsRowDxfId="2910" dataCellStyle="20% - Énfasis3">
      <calculatedColumnFormula>IFERROR(VLOOKUP(E163,TablaIndicadores[[Código]:[Unidad de medida]],3,0),"")</calculatedColumnFormula>
    </tableColumn>
    <tableColumn id="5" xr3:uid="{391F491D-8A56-47F7-923C-7420958F8CF9}" name="Cantidad" totalsRowFunction="custom" dataDxfId="2909" totalsRowDxfId="2908">
      <totalsRowFormula array="1">IF(AND(IF(C155="Incluir",TablaSTdA1.1525461626322107475516557598[Unidad de medida]&gt;=0,TablaSTdA1.1525461626322107475516557598[Unidad de medida]=""))=FALSE,"No rellene el indicador sin seleccionar que quiere incluir el subtipo de acción","")</totalsRowFormula>
    </tableColumn>
    <tableColumn id="7" xr3:uid="{F5F457D4-AFC4-4FBE-A28D-390AE166BF14}" name="Incluido" dataDxfId="2907" totalsRowDxfId="2906" dataCellStyle="20% - Énfasis3"/>
  </tableColumns>
  <tableStyleInfo name="TableStyleLight9" showFirstColumn="0" showLastColumn="0" showRowStripes="1" showColumnStripes="0"/>
</table>
</file>

<file path=xl/tables/table2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8" xr:uid="{D7E54282-82A9-4CA0-9ED2-05EF788D05C4}" name="TablaSTdA1.152546162636423108476517558599" displayName="TablaSTdA1.152546162636423108476517558599" ref="D171:I173" headerRowDxfId="2905" dataDxfId="2903" headerRowBorderDxfId="2904" tableBorderDxfId="2902" totalsRowBorderDxfId="2901" dataCellStyle="20% - Énfasis3">
  <autoFilter ref="D171:I173" xr:uid="{0C2E3642-E261-4EC5-BC93-94C155FF95BD}"/>
  <tableColumns count="6">
    <tableColumn id="1" xr3:uid="{5663AFE5-A70D-4048-AC96-2DE1EF9474D9}" name="Tipo de Indicador" totalsRowLabel="Resultado" dataDxfId="2900" totalsRowDxfId="2899"/>
    <tableColumn id="2" xr3:uid="{DCE745D3-4442-4041-A9F0-858CC29AD1FA}" name="Código indicador" totalsRowLabel="RC014" dataDxfId="2898" totalsRowDxfId="2897"/>
    <tableColumn id="3" xr3:uid="{5C01C879-B3D0-4F4F-B1F9-2762F9AB3D10}" name="Indicador" dataDxfId="2896" totalsRowDxfId="2895" dataCellStyle="20% - Énfasis3">
      <calculatedColumnFormula>IFERROR(VLOOKUP(E172,TablaIndicadores[[Código]:[Unidad de medida]],2,0),"")</calculatedColumnFormula>
    </tableColumn>
    <tableColumn id="4" xr3:uid="{BEAAD410-92E8-4811-8332-B4641993F19B}" name="Unidad de medida" dataDxfId="2894" totalsRowDxfId="2893" dataCellStyle="20% - Énfasis3">
      <calculatedColumnFormula>IFERROR(VLOOKUP(E172,TablaIndicadores[[Código]:[Unidad de medida]],3,0),"")</calculatedColumnFormula>
    </tableColumn>
    <tableColumn id="5" xr3:uid="{12C675D8-B341-4BF5-9794-CC3C5383FB17}" name="Cantidad" totalsRowFunction="custom" dataDxfId="2892" totalsRowDxfId="2891">
      <totalsRowFormula array="1">IF(AND(IF(C164="Incluir",TablaSTdA1.152546162636423108476517558599[Unidad de medida]&gt;=0,TablaSTdA1.152546162636423108476517558599[Unidad de medida]=""))=FALSE,"No rellene el indicador sin seleccionar que quiere incluir el subtipo de acción","")</totalsRowFormula>
    </tableColumn>
    <tableColumn id="7" xr3:uid="{4945E8C9-EF48-41F6-BCCD-6043D49F366E}" name="Incluido" dataDxfId="2890" totalsRowDxfId="2889" dataCellStyle="20% - Énfasis3"/>
  </tableColumns>
  <tableStyleInfo name="TableStyleLight9" showFirstColumn="0" showLastColumn="0" showRowStripes="1" showColumnStripes="0"/>
</table>
</file>

<file path=xl/tables/table2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9" xr:uid="{B2B5A746-69FB-4B47-B19B-D37454E69DB1}" name="TablaSTdA1.15254616263646524109477518559600" displayName="TablaSTdA1.15254616263646524109477518559600" ref="D180:I182" headerRowDxfId="2888" dataDxfId="2886" headerRowBorderDxfId="2887" tableBorderDxfId="2885" totalsRowBorderDxfId="2884" dataCellStyle="20% - Énfasis3">
  <autoFilter ref="D180:I182" xr:uid="{F356F671-86E7-486B-BF05-7FD307BD4A1B}"/>
  <tableColumns count="6">
    <tableColumn id="1" xr3:uid="{E3AF7BAC-83DB-408C-B080-2B774D53E6D7}" name="Tipo de Indicador" totalsRowLabel="Resultado" dataDxfId="2883" totalsRowDxfId="2882"/>
    <tableColumn id="2" xr3:uid="{A7604C57-773E-478C-BEA4-84B347E3DD53}" name="Código indicador" totalsRowLabel="RC014" dataDxfId="2881" totalsRowDxfId="2880"/>
    <tableColumn id="3" xr3:uid="{36DDD239-E97F-4299-B7C7-7F126361853B}" name="Indicador" dataDxfId="2879" totalsRowDxfId="2878" dataCellStyle="20% - Énfasis3">
      <calculatedColumnFormula>IFERROR(VLOOKUP(E181,TablaIndicadores[[Código]:[Unidad de medida]],2,0),"")</calculatedColumnFormula>
    </tableColumn>
    <tableColumn id="4" xr3:uid="{DD46A219-E5D1-44EB-A81B-CFCBCF7FDB37}" name="Unidad de medida" dataDxfId="2877" totalsRowDxfId="2876" dataCellStyle="20% - Énfasis3">
      <calculatedColumnFormula>IFERROR(VLOOKUP(E181,TablaIndicadores[[Código]:[Unidad de medida]],3,0),"")</calculatedColumnFormula>
    </tableColumn>
    <tableColumn id="5" xr3:uid="{E1AEE43D-80BF-4519-9502-909D9FAB84DB}" name="Cantidad" totalsRowFunction="custom" dataDxfId="2875" totalsRowDxfId="2874">
      <totalsRowFormula array="1">IF(AND(IF(C173="Incluir",TablaSTdA1.15254616263646524109477518559600[Unidad de medida]&gt;=0,TablaSTdA1.15254616263646524109477518559600[Unidad de medida]=""))=FALSE,"No rellene el indicador sin seleccionar que quiere incluir el subtipo de acción","")</totalsRowFormula>
    </tableColumn>
    <tableColumn id="7" xr3:uid="{1BCFA51A-A736-4ACB-BCD4-FB32BA3D1C31}" name="Incluido" dataDxfId="2873" totalsRowDxfId="2872" dataCellStyle="20% - Énfasis3"/>
  </tableColumns>
  <tableStyleInfo name="TableStyleLight9" showFirstColumn="0" showLastColumn="0" showRowStripes="1" showColumnStripes="0"/>
</table>
</file>

<file path=xl/tables/table2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0" xr:uid="{4E4B5A57-5A66-4767-8D69-C284CE797A48}" name="TablaSTdA1.15254616625110478519560601" displayName="TablaSTdA1.15254616625110478519560601" ref="D191:I193" headerRowDxfId="2871" dataDxfId="2869" headerRowBorderDxfId="2870" tableBorderDxfId="2868" totalsRowBorderDxfId="2867" dataCellStyle="20% - Énfasis3">
  <autoFilter ref="D191:I193" xr:uid="{8E7C725C-33A9-48F7-806E-089DA5811EA4}"/>
  <tableColumns count="6">
    <tableColumn id="1" xr3:uid="{EAF3E961-F060-4F9E-B88A-DDF22E676D7D}" name="Tipo de Indicador" totalsRowLabel="Resultado" dataDxfId="2866" totalsRowDxfId="2865"/>
    <tableColumn id="2" xr3:uid="{C9610479-586C-4609-A6BA-45F5BEFA5EB9}" name="Código indicador" totalsRowLabel="RC014" dataDxfId="2864" totalsRowDxfId="2863"/>
    <tableColumn id="3" xr3:uid="{B507DB4A-209B-44EF-B400-F530AA15237C}" name="Indicador" dataDxfId="2862" totalsRowDxfId="2861" dataCellStyle="20% - Énfasis3">
      <calculatedColumnFormula>IFERROR(VLOOKUP(E192,TablaIndicadores[[Código]:[Unidad de medida]],2,0),"")</calculatedColumnFormula>
    </tableColumn>
    <tableColumn id="4" xr3:uid="{DD6FBED3-14B3-4413-A2C6-81FF590E73E4}" name="Unidad de medida" dataDxfId="2860" totalsRowDxfId="2859" dataCellStyle="20% - Énfasis3">
      <calculatedColumnFormula>IFERROR(VLOOKUP(E192,TablaIndicadores[[Código]:[Unidad de medida]],3,0),"")</calculatedColumnFormula>
    </tableColumn>
    <tableColumn id="5" xr3:uid="{B985EBEC-3D46-479E-BF93-63F59D107202}" name="Cantidad" totalsRowFunction="custom" dataDxfId="2858" totalsRowDxfId="2857">
      <totalsRowFormula array="1">IF(AND(IF(C184="Incluir",TablaSTdA1.15254616625110478519560601[Unidad de medida]&gt;=0,TablaSTdA1.15254616625110478519560601[Unidad de medida]=""))=FALSE,"No rellene el indicador sin seleccionar que quiere incluir el subtipo de acción","")</totalsRowFormula>
    </tableColumn>
    <tableColumn id="7" xr3:uid="{B7000C95-0598-4A51-940A-9710D460263E}" name="Incluido" dataDxfId="2856" totalsRowDxfId="2855" dataCellStyle="20% - Énfasis3"/>
  </tableColumns>
  <tableStyleInfo name="TableStyleLight9" showFirstColumn="0" showLastColumn="0" showRowStripes="1" showColumnStripes="0"/>
</table>
</file>

<file path=xl/tables/table2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1" xr:uid="{B388679D-828E-4DBE-9718-C0E794F46D22}" name="TablaSTdA1.1525461666726111479520561602" displayName="TablaSTdA1.1525461666726111479520561602" ref="D200:I202" headerRowDxfId="2854" dataDxfId="2852" headerRowBorderDxfId="2853" tableBorderDxfId="2851" totalsRowBorderDxfId="2850" dataCellStyle="20% - Énfasis3">
  <autoFilter ref="D200:I202" xr:uid="{718E4DC1-CFC5-4AEE-A222-F5B8AEE19899}"/>
  <tableColumns count="6">
    <tableColumn id="1" xr3:uid="{211C0431-E490-4D69-A25E-6E9E37E8683A}" name="Tipo de Indicador" totalsRowLabel="Resultado" dataDxfId="2849" totalsRowDxfId="2848"/>
    <tableColumn id="2" xr3:uid="{09CEA220-0BD5-415A-9AF7-1EBA0D6F9DA7}" name="Código indicador" totalsRowLabel="RC014" dataDxfId="2847" totalsRowDxfId="2846"/>
    <tableColumn id="3" xr3:uid="{0B84A778-6B84-463E-B03A-AB9A085F4BFD}" name="Indicador" dataDxfId="2845" totalsRowDxfId="2844" dataCellStyle="20% - Énfasis3">
      <calculatedColumnFormula>IFERROR(VLOOKUP(E201,TablaIndicadores[[Código]:[Unidad de medida]],2,0),"")</calculatedColumnFormula>
    </tableColumn>
    <tableColumn id="4" xr3:uid="{E3D1EF83-8363-492E-97BD-70D376954B3A}" name="Unidad de medida" dataDxfId="2843" totalsRowDxfId="2842" dataCellStyle="20% - Énfasis3">
      <calculatedColumnFormula>IFERROR(VLOOKUP(E201,TablaIndicadores[[Código]:[Unidad de medida]],3,0),"")</calculatedColumnFormula>
    </tableColumn>
    <tableColumn id="5" xr3:uid="{ED2CC6EB-BA87-4ED2-B4E1-EE4067BE4CAD}" name="Cantidad" totalsRowFunction="custom" dataDxfId="2841" totalsRowDxfId="2840">
      <totalsRowFormula array="1">IF(AND(IF(C193="Incluir",TablaSTdA1.1525461666726111479520561602[Unidad de medida]&gt;=0,TablaSTdA1.1525461666726111479520561602[Unidad de medida]=""))=FALSE,"No rellene el indicador sin seleccionar que quiere incluir el subtipo de acción","")</totalsRowFormula>
    </tableColumn>
    <tableColumn id="7" xr3:uid="{539A3644-0B14-49C1-9F69-4AFAE715E70A}" name="Incluido" dataDxfId="2839" totalsRowDxfId="2838" dataCellStyle="20% - Énfasis3"/>
  </tableColumns>
  <tableStyleInfo name="TableStyleLight9" showFirstColumn="0" showLastColumn="0" showRowStripes="1" showColumnStripes="0"/>
</table>
</file>

<file path=xl/tables/table2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2" xr:uid="{33E081F0-AFD6-4A94-8898-8465D470C850}" name="TablaSTdA1.152546166676827112480521562603" displayName="TablaSTdA1.152546166676827112480521562603" ref="D209:I211" headerRowDxfId="2837" dataDxfId="2835" headerRowBorderDxfId="2836" tableBorderDxfId="2834" totalsRowBorderDxfId="2833" dataCellStyle="20% - Énfasis3">
  <autoFilter ref="D209:I211" xr:uid="{B21F3934-1224-44CC-AA2E-935D2B9B447E}"/>
  <tableColumns count="6">
    <tableColumn id="1" xr3:uid="{324545AB-1148-4652-9FE0-3B33E418C72B}" name="Tipo de Indicador" totalsRowLabel="Resultado" dataDxfId="2832" totalsRowDxfId="2831"/>
    <tableColumn id="2" xr3:uid="{C746E8DD-D5E1-4BD9-9DA6-965F412F9222}" name="Código indicador" totalsRowLabel="RC014" dataDxfId="2830" totalsRowDxfId="2829"/>
    <tableColumn id="3" xr3:uid="{E24CA34D-E5CC-4F78-B8C7-DCE1F43649CA}" name="Indicador" dataDxfId="2828" totalsRowDxfId="2827" dataCellStyle="20% - Énfasis3">
      <calculatedColumnFormula>IFERROR(VLOOKUP(E210,TablaIndicadores[[Código]:[Unidad de medida]],2,0),"")</calculatedColumnFormula>
    </tableColumn>
    <tableColumn id="4" xr3:uid="{5341B9B0-5E8B-46D6-BCE9-60AA29B689E7}" name="Unidad de medida" dataDxfId="2826" totalsRowDxfId="2825" dataCellStyle="20% - Énfasis3">
      <calculatedColumnFormula>IFERROR(VLOOKUP(E210,TablaIndicadores[[Código]:[Unidad de medida]],3,0),"")</calculatedColumnFormula>
    </tableColumn>
    <tableColumn id="5" xr3:uid="{59204A82-0FE4-463F-848D-4374D869BCB5}" name="Cantidad" totalsRowFunction="custom" dataDxfId="2824" totalsRowDxfId="2823">
      <totalsRowFormula array="1">IF(AND(IF(C202="Incluir",TablaSTdA1.152546166676827112480521562603[Unidad de medida]&gt;=0,TablaSTdA1.152546166676827112480521562603[Unidad de medida]=""))=FALSE,"No rellene el indicador sin seleccionar que quiere incluir el subtipo de acción","")</totalsRowFormula>
    </tableColumn>
    <tableColumn id="7" xr3:uid="{68783467-E232-4DBC-957F-D76E4B5E247C}" name="Incluido" dataDxfId="2822" totalsRowDxfId="2821" dataCellStyle="20% - Énfasis3"/>
  </tableColumns>
  <tableStyleInfo name="TableStyleLight9" showFirstColumn="0" showLastColumn="0" showRowStripes="1" showColumnStripes="0"/>
</table>
</file>

<file path=xl/tables/table2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3" xr:uid="{C6BD1D3A-319E-4DD1-A339-C5AE6A6FA55D}" name="TablaSTdA1.15254616667686928113481522563604" displayName="TablaSTdA1.15254616667686928113481522563604" ref="D220:I222" headerRowDxfId="2820" dataDxfId="2818" headerRowBorderDxfId="2819" tableBorderDxfId="2817" totalsRowBorderDxfId="2816" dataCellStyle="20% - Énfasis3">
  <autoFilter ref="D220:I222" xr:uid="{F79E9E40-23B8-4F07-AAEA-E75BA12B9C24}"/>
  <tableColumns count="6">
    <tableColumn id="1" xr3:uid="{25AFC325-28C3-40A9-B73C-6E78EC788C21}" name="Tipo de Indicador" totalsRowLabel="Resultado" dataDxfId="2815" totalsRowDxfId="2814"/>
    <tableColumn id="2" xr3:uid="{6734EE1A-96E5-43DC-BCFA-C1E11EF96B54}" name="Código indicador" totalsRowLabel="RC014" dataDxfId="2813" totalsRowDxfId="2812"/>
    <tableColumn id="3" xr3:uid="{693FF570-07DF-44D2-BB9A-B59D8F8D01C1}" name="Indicador" dataDxfId="2811" totalsRowDxfId="2810" dataCellStyle="20% - Énfasis3">
      <calculatedColumnFormula>IFERROR(VLOOKUP(E221,TablaIndicadores[[Código]:[Unidad de medida]],2,0),"")</calculatedColumnFormula>
    </tableColumn>
    <tableColumn id="4" xr3:uid="{10E82884-51E3-4616-BEE4-6F40216DEFB3}" name="Unidad de medida" dataDxfId="2809" totalsRowDxfId="2808" dataCellStyle="20% - Énfasis3">
      <calculatedColumnFormula>IFERROR(VLOOKUP(E221,TablaIndicadores[[Código]:[Unidad de medida]],3,0),"")</calculatedColumnFormula>
    </tableColumn>
    <tableColumn id="5" xr3:uid="{86DAA0AB-3B73-46B0-8724-E9F68E4E4A70}" name="Cantidad" totalsRowFunction="custom" dataDxfId="2807" totalsRowDxfId="2806">
      <totalsRowFormula array="1">IF(AND(IF(C211="Incluir",TablaSTdA1.15254616667686928113481522563604[Unidad de medida]&gt;=0,TablaSTdA1.15254616667686928113481522563604[Unidad de medida]=""))=FALSE,"No rellene el indicador sin seleccionar que quiere incluir el subtipo de acción","")</totalsRowFormula>
    </tableColumn>
    <tableColumn id="7" xr3:uid="{A55D5049-4FEE-4013-BDC2-A82790973A85}" name="Incluido" dataDxfId="2805" totalsRowDxfId="2804" dataCellStyle="20% - Énfasis3"/>
  </tableColumns>
  <tableStyleInfo name="TableStyleLight9" showFirstColumn="0" showLastColumn="0" showRowStripes="1" showColumnStripes="0"/>
</table>
</file>

<file path=xl/tables/table2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4" xr:uid="{B16A3F7F-CAE2-4394-9ECF-6242DD3B8159}" name="TablaSTdA1.1525461666768697029114482523564605" displayName="TablaSTdA1.1525461666768697029114482523564605" ref="D229:I231" headerRowDxfId="2803" dataDxfId="2801" headerRowBorderDxfId="2802" tableBorderDxfId="2800" totalsRowBorderDxfId="2799" dataCellStyle="20% - Énfasis3">
  <autoFilter ref="D229:I231" xr:uid="{7E3E9E0B-0896-45AA-97F6-41A453B78B45}"/>
  <tableColumns count="6">
    <tableColumn id="1" xr3:uid="{12E7C0D7-F0BB-41F1-B623-B1C229DD33C2}" name="Tipo de Indicador" totalsRowLabel="Resultado" dataDxfId="2798" totalsRowDxfId="2797"/>
    <tableColumn id="2" xr3:uid="{A5933729-4930-4417-A0E5-8D2976BA5947}" name="Código indicador" totalsRowLabel="RC014" dataDxfId="2796" totalsRowDxfId="2795"/>
    <tableColumn id="3" xr3:uid="{2F0F51D8-13B0-470B-BC12-08CE5FCA5B8E}" name="Indicador" dataDxfId="2794" totalsRowDxfId="2793" dataCellStyle="20% - Énfasis3">
      <calculatedColumnFormula>IFERROR(VLOOKUP(E230,TablaIndicadores[[Código]:[Unidad de medida]],2,0),"")</calculatedColumnFormula>
    </tableColumn>
    <tableColumn id="4" xr3:uid="{62673980-E3EA-40E4-B47E-F468D298E6C0}" name="Unidad de medida" dataDxfId="2792" totalsRowDxfId="2791" dataCellStyle="20% - Énfasis3">
      <calculatedColumnFormula>IFERROR(VLOOKUP(E230,TablaIndicadores[[Código]:[Unidad de medida]],3,0),"")</calculatedColumnFormula>
    </tableColumn>
    <tableColumn id="5" xr3:uid="{9C0E861C-AF04-46D9-8092-AEC9454A9A83}" name="Cantidad" totalsRowFunction="custom" dataDxfId="2790" totalsRowDxfId="2789">
      <totalsRowFormula array="1">IF(AND(IF(C220="Incluir",TablaSTdA1.1525461666768697029114482523564605[Unidad de medida]&gt;=0,TablaSTdA1.1525461666768697029114482523564605[Unidad de medida]=""))=FALSE,"No rellene el indicador sin seleccionar que quiere incluir el subtipo de acción","")</totalsRowFormula>
    </tableColumn>
    <tableColumn id="7" xr3:uid="{510B4841-7162-4250-8C90-082003CBF0A0}" name="Incluido" dataDxfId="2788" totalsRowDxfId="2787" dataCellStyle="20% - Énfasis3"/>
  </tableColumns>
  <tableStyleInfo name="TableStyleLight9" showFirstColumn="0" showLastColumn="0" showRowStripes="1" showColumnStripes="0"/>
</table>
</file>

<file path=xl/tables/table2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5" xr:uid="{F618E2AF-A45F-4465-92B0-5E39899D8DC9}" name="TablaSTdA1.152546166676869707130115483524565606" displayName="TablaSTdA1.152546166676869707130115483524565606" ref="D238:I240" headerRowDxfId="2786" dataDxfId="2784" headerRowBorderDxfId="2785" tableBorderDxfId="2783" totalsRowBorderDxfId="2782" dataCellStyle="20% - Énfasis3">
  <autoFilter ref="D238:I240" xr:uid="{0F05FA43-6A18-460F-BEF5-EE127BE3BBEF}"/>
  <tableColumns count="6">
    <tableColumn id="1" xr3:uid="{5AB3CA55-FC85-4616-B48B-358E1CFCCEB7}" name="Tipo de Indicador" totalsRowLabel="Resultado" dataDxfId="2781" totalsRowDxfId="2780"/>
    <tableColumn id="2" xr3:uid="{003D8FF4-1771-4DB3-BAB5-1743973BDBC6}" name="Código indicador" totalsRowLabel="RC014" dataDxfId="2779" totalsRowDxfId="2778"/>
    <tableColumn id="3" xr3:uid="{E3D895F5-BF9E-492B-B2FD-E7934F19E90C}" name="Indicador" dataDxfId="2777" totalsRowDxfId="2776" dataCellStyle="20% - Énfasis3">
      <calculatedColumnFormula>IFERROR(VLOOKUP(E239,TablaIndicadores[[Código]:[Unidad de medida]],2,0),"")</calculatedColumnFormula>
    </tableColumn>
    <tableColumn id="4" xr3:uid="{0DF38BA6-1B82-42C4-B57D-FBE9FABB91E9}" name="Unidad de medida" dataDxfId="2775" totalsRowDxfId="2774" dataCellStyle="20% - Énfasis3">
      <calculatedColumnFormula>IFERROR(VLOOKUP(E239,TablaIndicadores[[Código]:[Unidad de medida]],3,0),"")</calculatedColumnFormula>
    </tableColumn>
    <tableColumn id="5" xr3:uid="{2056A62E-9E48-4695-AE8E-E524050D826A}" name="Cantidad" totalsRowFunction="custom" dataDxfId="2773" totalsRowDxfId="2772">
      <totalsRowFormula array="1">IF(AND(IF(C229="Incluir",TablaSTdA1.152546166676869707130115483524565606[Unidad de medida]&gt;=0,TablaSTdA1.152546166676869707130115483524565606[Unidad de medida]=""))=FALSE,"No rellene el indicador sin seleccionar que quiere incluir el subtipo de acción","")</totalsRowFormula>
    </tableColumn>
    <tableColumn id="7" xr3:uid="{0D452C33-684E-4102-8A20-41B71D7C5494}" name="Incluido" dataDxfId="2771" totalsRowDxfId="2770" dataCellStyle="20% - Énfasis3"/>
  </tableColumns>
  <tableStyleInfo name="TableStyleLight9" showFirstColumn="0" showLastColumn="0" showRowStripes="1" showColumnStripes="0"/>
</table>
</file>

<file path=xl/tables/table2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6" xr:uid="{A8B08C5A-8661-4919-A720-1C57338D7516}" name="TablaSTdA1.15254616263647231116484525566607" displayName="TablaSTdA1.15254616263647231116484525566607" ref="D247:I249" headerRowDxfId="2769" dataDxfId="2767" headerRowBorderDxfId="2768" tableBorderDxfId="2766" totalsRowBorderDxfId="2765" dataCellStyle="20% - Énfasis3">
  <autoFilter ref="D247:I249" xr:uid="{CFD436BC-1417-4552-8A56-990E2A292185}"/>
  <tableColumns count="6">
    <tableColumn id="1" xr3:uid="{4A0E3A91-FCF9-498F-9678-4D3DC9890125}" name="Tipo de Indicador" totalsRowLabel="Resultado" dataDxfId="2764" totalsRowDxfId="2763"/>
    <tableColumn id="2" xr3:uid="{321EE078-EB5C-4B3D-BE7E-B19209F6B5E9}" name="Código indicador" totalsRowLabel="RC014" dataDxfId="2762" totalsRowDxfId="2761"/>
    <tableColumn id="3" xr3:uid="{50F39AC3-1B68-46A4-97B3-B78745DF8444}" name="Indicador" dataDxfId="2760" totalsRowDxfId="2759" dataCellStyle="20% - Énfasis3">
      <calculatedColumnFormula>IFERROR(VLOOKUP(E248,TablaIndicadores[[Código]:[Unidad de medida]],2,0),"")</calculatedColumnFormula>
    </tableColumn>
    <tableColumn id="4" xr3:uid="{AB858F70-B74C-46AB-A410-4AB08A0D9BE8}" name="Unidad de medida" dataDxfId="2758" totalsRowDxfId="2757" dataCellStyle="20% - Énfasis3">
      <calculatedColumnFormula>IFERROR(VLOOKUP(E248,TablaIndicadores[[Código]:[Unidad de medida]],3,0),"")</calculatedColumnFormula>
    </tableColumn>
    <tableColumn id="5" xr3:uid="{5355BBFB-462F-498F-AE7B-FC758BC268F4}" name="Cantidad" totalsRowFunction="custom" dataDxfId="2756" totalsRowDxfId="2755">
      <totalsRowFormula array="1">IF(AND(IF(C240="Incluir",TablaSTdA1.15254616263647231116484525566607[Unidad de medida]&gt;=0,TablaSTdA1.15254616263647231116484525566607[Unidad de medida]=""))=FALSE,"No rellene el indicador sin seleccionar que quiere incluir el subtipo de acción","")</totalsRowFormula>
    </tableColumn>
    <tableColumn id="7" xr3:uid="{EC4AAD30-4C47-43D7-91BD-B9F0DE1F3DD9}" name="Incluido" dataDxfId="2754" totalsRowDxfId="2753" dataCellStyle="20% - Énfasis3"/>
  </tableColumns>
  <tableStyleInfo name="TableStyleLight9" showFirstColumn="0" showLastColumn="0" showRowStripes="1" showColumnStripes="0"/>
</table>
</file>

<file path=xl/tables/table2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7" xr:uid="{3771B1F7-5680-4B59-AAAC-A78F5F72A20C}" name="TablaSTdA1.1525461626364727332117485526567608" displayName="TablaSTdA1.1525461626364727332117485526567608" ref="D256:I258" headerRowDxfId="2752" dataDxfId="2750" headerRowBorderDxfId="2751" tableBorderDxfId="2749" totalsRowBorderDxfId="2748" dataCellStyle="20% - Énfasis3">
  <autoFilter ref="D256:I258" xr:uid="{82D64D55-554F-483F-9356-47430D58D139}"/>
  <tableColumns count="6">
    <tableColumn id="1" xr3:uid="{E3E8FE9A-6B89-4172-8F96-CF917374CCF6}" name="Tipo de Indicador" totalsRowLabel="Resultado" dataDxfId="2747" totalsRowDxfId="2746"/>
    <tableColumn id="2" xr3:uid="{EFF25000-4202-4093-AC51-542835205A0C}" name="Código indicador" totalsRowLabel="RC014" dataDxfId="2745" totalsRowDxfId="2744"/>
    <tableColumn id="3" xr3:uid="{A0F0BB23-F093-4193-B361-FB5A82784203}" name="Indicador" dataDxfId="2743" totalsRowDxfId="2742" dataCellStyle="20% - Énfasis3">
      <calculatedColumnFormula>IFERROR(VLOOKUP(E257,TablaIndicadores[[Código]:[Unidad de medida]],2,0),"")</calculatedColumnFormula>
    </tableColumn>
    <tableColumn id="4" xr3:uid="{1D628D76-AC19-4E0E-84A6-692F6B2370DD}" name="Unidad de medida" dataDxfId="2741" totalsRowDxfId="2740" dataCellStyle="20% - Énfasis3">
      <calculatedColumnFormula>IFERROR(VLOOKUP(E257,TablaIndicadores[[Código]:[Unidad de medida]],3,0),"")</calculatedColumnFormula>
    </tableColumn>
    <tableColumn id="5" xr3:uid="{FC80C63B-C5D4-4E0D-B2F2-981A7517B1B9}" name="Cantidad" totalsRowFunction="custom" dataDxfId="2739" totalsRowDxfId="2738">
      <totalsRowFormula array="1">IF(AND(IF(C249="Incluir",TablaSTdA1.1525461626364727332117485526567608[Unidad de medida]&gt;=0,TablaSTdA1.1525461626364727332117485526567608[Unidad de medida]=""))=FALSE,"No rellene el indicador sin seleccionar que quiere incluir el subtipo de acción","")</totalsRowFormula>
    </tableColumn>
    <tableColumn id="7" xr3:uid="{048A0071-4915-4FCC-9368-E7CC024B70F8}" name="Incluido" dataDxfId="2737" totalsRowDxfId="2736" dataCellStyle="20% - Énfasis3"/>
  </tableColumns>
  <tableStyleInfo name="TableStyleLight9" showFirstColumn="0" showLastColumn="0" showRowStripes="1" showColumnStripes="0"/>
</table>
</file>

<file path=xl/tables/table2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8" xr:uid="{34B04C6F-7172-4DF4-93D1-39066ED99563}" name="TablaSTdA1.152546162636472737533118486527568609" displayName="TablaSTdA1.152546162636472737533118486527568609" ref="D267:I269" headerRowDxfId="2735" dataDxfId="2733" headerRowBorderDxfId="2734" tableBorderDxfId="2732" totalsRowBorderDxfId="2731" dataCellStyle="20% - Énfasis3">
  <autoFilter ref="D267:I269" xr:uid="{03C060CF-033E-48A0-AC2C-92A6791A75F1}"/>
  <tableColumns count="6">
    <tableColumn id="1" xr3:uid="{2C69C8BF-FB6C-4E81-A73A-3220501E7E44}" name="Tipo de Indicador" totalsRowLabel="Resultado" dataDxfId="2730" totalsRowDxfId="2729"/>
    <tableColumn id="2" xr3:uid="{164545B5-FBE4-4D3E-8698-96DBB0282873}" name="Código indicador" totalsRowLabel="RC014" dataDxfId="2728" totalsRowDxfId="2727"/>
    <tableColumn id="3" xr3:uid="{FF28DD41-C6DE-48BF-8FC7-B7EA9B95D301}" name="Indicador" dataDxfId="2726" totalsRowDxfId="2725" dataCellStyle="20% - Énfasis3">
      <calculatedColumnFormula>IFERROR(VLOOKUP(E268,TablaIndicadores[[Código]:[Unidad de medida]],2,0),"")</calculatedColumnFormula>
    </tableColumn>
    <tableColumn id="4" xr3:uid="{C763F045-5649-4346-9BF5-81B031B632BA}" name="Unidad de medida" dataDxfId="2724" totalsRowDxfId="2723" dataCellStyle="20% - Énfasis3">
      <calculatedColumnFormula>IFERROR(VLOOKUP(E268,TablaIndicadores[[Código]:[Unidad de medida]],3,0),"")</calculatedColumnFormula>
    </tableColumn>
    <tableColumn id="5" xr3:uid="{298FDDBC-DB39-43AA-A940-352C4D35F842}" name="Cantidad" totalsRowFunction="custom" dataDxfId="2722" totalsRowDxfId="2721">
      <totalsRowFormula array="1">IF(AND(IF(C260="Incluir",TablaSTdA1.152546162636472737533118486527568609[Unidad de medida]&gt;=0,TablaSTdA1.152546162636472737533118486527568609[Unidad de medida]=""))=FALSE,"No rellene el indicador sin seleccionar que quiere incluir el subtipo de acción","")</totalsRowFormula>
    </tableColumn>
    <tableColumn id="7" xr3:uid="{059D5C5D-2732-4573-A88E-5514653C1A57}" name="Incluido" dataDxfId="2720" totalsRowDxfId="2719" dataCellStyle="20% - Énfasis3"/>
  </tableColumns>
  <tableStyleInfo name="TableStyleLight9" showFirstColumn="0" showLastColumn="0" showRowStripes="1" showColumnStripes="0"/>
</table>
</file>

<file path=xl/tables/table2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9" xr:uid="{257E3EE7-4858-4950-A52C-9A4246AF4050}" name="TablaSTdA1.15254616263647273757634119487528569610" displayName="TablaSTdA1.15254616263647273757634119487528569610" ref="D276:I278" headerRowDxfId="2718" dataDxfId="2716" headerRowBorderDxfId="2717" tableBorderDxfId="2715" totalsRowBorderDxfId="2714" dataCellStyle="20% - Énfasis3">
  <autoFilter ref="D276:I278" xr:uid="{0944747C-24CE-43D4-BBAB-1C494CA9A55F}"/>
  <tableColumns count="6">
    <tableColumn id="1" xr3:uid="{F16F8CD0-E6AD-454B-9CA2-C99C08108898}" name="Tipo de Indicador" totalsRowLabel="Resultado" dataDxfId="2713" totalsRowDxfId="2712"/>
    <tableColumn id="2" xr3:uid="{2B9C187B-F52F-4101-92C3-C2EC619DB0EB}" name="Código indicador" totalsRowLabel="RC014" dataDxfId="2711" totalsRowDxfId="2710"/>
    <tableColumn id="3" xr3:uid="{D0305A1D-791C-49A5-9AF0-4FE62E5A0A36}" name="Indicador" dataDxfId="2709" totalsRowDxfId="2708" dataCellStyle="20% - Énfasis3">
      <calculatedColumnFormula>IFERROR(VLOOKUP(E277,TablaIndicadores[[Código]:[Unidad de medida]],2,0),"")</calculatedColumnFormula>
    </tableColumn>
    <tableColumn id="4" xr3:uid="{A8BF2EDD-63D8-4E69-BEFF-56348677E01A}" name="Unidad de medida" dataDxfId="2707" totalsRowDxfId="2706" dataCellStyle="20% - Énfasis3">
      <calculatedColumnFormula>IFERROR(VLOOKUP(E277,TablaIndicadores[[Código]:[Unidad de medida]],3,0),"")</calculatedColumnFormula>
    </tableColumn>
    <tableColumn id="5" xr3:uid="{DCBDA531-9C17-4312-A1E4-959617895C38}" name="Cantidad" totalsRowFunction="custom" dataDxfId="2705" totalsRowDxfId="2704">
      <totalsRowFormula array="1">IF(AND(IF(C269="Incluir",TablaSTdA1.15254616263647273757634119487528569610[Unidad de medida]&gt;=0,TablaSTdA1.15254616263647273757634119487528569610[Unidad de medida]=""))=FALSE,"No rellene el indicador sin seleccionar que quiere incluir el subtipo de acción","")</totalsRowFormula>
    </tableColumn>
    <tableColumn id="7" xr3:uid="{23F5392A-EF57-4367-B73B-D207DE91DABE}" name="Incluido" dataDxfId="2703" totalsRowDxfId="2702" dataCellStyle="20% - Énfasis3"/>
  </tableColumns>
  <tableStyleInfo name="TableStyleLight9" showFirstColumn="0" showLastColumn="0" showRowStripes="1" showColumnStripes="0"/>
</table>
</file>

<file path=xl/tables/table2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0" xr:uid="{4EF29445-3520-40A2-8235-43E382664BED}" name="TablaSTdA1.1525461626364727375767735120488529570611" displayName="TablaSTdA1.1525461626364727375767735120488529570611" ref="D285:I287" headerRowDxfId="2701" dataDxfId="2699" headerRowBorderDxfId="2700" tableBorderDxfId="2698" totalsRowBorderDxfId="2697" dataCellStyle="20% - Énfasis3">
  <autoFilter ref="D285:I287" xr:uid="{3F3744ED-93D8-46A8-8B02-566B237D13C1}"/>
  <tableColumns count="6">
    <tableColumn id="1" xr3:uid="{D46CA74E-B5D9-448B-ACAC-11399ED33FF5}" name="Tipo de Indicador" totalsRowLabel="Resultado" dataDxfId="2696" totalsRowDxfId="2695"/>
    <tableColumn id="2" xr3:uid="{385C100D-63EE-450D-9486-BBF016B43C34}" name="Código indicador" totalsRowLabel="RC014" dataDxfId="2694" totalsRowDxfId="2693"/>
    <tableColumn id="3" xr3:uid="{5222D6A9-D0CF-4473-B51B-9D3503DCABD0}" name="Indicador" dataDxfId="2692" totalsRowDxfId="2691" dataCellStyle="20% - Énfasis3">
      <calculatedColumnFormula>IFERROR(VLOOKUP(E286,TablaIndicadores[[Código]:[Unidad de medida]],2,0),"")</calculatedColumnFormula>
    </tableColumn>
    <tableColumn id="4" xr3:uid="{912B26EB-6F00-4528-933C-72C74C210F0C}" name="Unidad de medida" dataDxfId="2690" totalsRowDxfId="2689" dataCellStyle="20% - Énfasis3">
      <calculatedColumnFormula>IFERROR(VLOOKUP(E286,TablaIndicadores[[Código]:[Unidad de medida]],3,0),"")</calculatedColumnFormula>
    </tableColumn>
    <tableColumn id="5" xr3:uid="{E2520CCB-E856-43F7-91BE-D99CBFA6AB1B}" name="Cantidad" totalsRowFunction="custom" dataDxfId="2688" totalsRowDxfId="2687">
      <totalsRowFormula array="1">IF(AND(IF(C278="Incluir",TablaSTdA1.1525461626364727375767735120488529570611[Unidad de medida]&gt;=0,TablaSTdA1.1525461626364727375767735120488529570611[Unidad de medida]=""))=FALSE,"No rellene el indicador sin seleccionar que quiere incluir el subtipo de acción","")</totalsRowFormula>
    </tableColumn>
    <tableColumn id="7" xr3:uid="{CD99FB38-1E54-4E1A-AEE0-E8923613229B}" name="Incluido" dataDxfId="2686" totalsRowDxfId="2685" dataCellStyle="20% - Énfasis3"/>
  </tableColumns>
  <tableStyleInfo name="TableStyleLight9" showFirstColumn="0" showLastColumn="0" showRowStripes="1" showColumnStripes="0"/>
</table>
</file>

<file path=xl/tables/table2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1" xr:uid="{E30F6D72-9438-43FB-984D-4A919C22E5CC}" name="TablaSTdA1.152546162636472737576777836121489530571612" displayName="TablaSTdA1.152546162636472737576777836121489530571612" ref="D294:I296" headerRowDxfId="2684" dataDxfId="2682" headerRowBorderDxfId="2683" tableBorderDxfId="2681" totalsRowBorderDxfId="2680" dataCellStyle="20% - Énfasis3">
  <autoFilter ref="D294:I296" xr:uid="{C887D571-7038-4A1E-A5F5-828CD05195FE}"/>
  <tableColumns count="6">
    <tableColumn id="1" xr3:uid="{846DDB21-F15D-4B17-8F82-F481AE041698}" name="Tipo de Indicador" totalsRowLabel="Resultado" dataDxfId="2679" totalsRowDxfId="2678"/>
    <tableColumn id="2" xr3:uid="{B2AAA703-41F7-4C68-8FEE-32465E5B26D3}" name="Código indicador" totalsRowLabel="RC014" dataDxfId="2677" totalsRowDxfId="2676"/>
    <tableColumn id="3" xr3:uid="{E182E501-0855-40B6-9852-77C8C2F63E95}" name="Indicador" dataDxfId="2675" totalsRowDxfId="2674" dataCellStyle="20% - Énfasis3">
      <calculatedColumnFormula>IFERROR(VLOOKUP(E295,TablaIndicadores[[Código]:[Unidad de medida]],2,0),"")</calculatedColumnFormula>
    </tableColumn>
    <tableColumn id="4" xr3:uid="{4BEF6161-8CD2-4A5B-A6DD-1B6F240F8E8E}" name="Unidad de medida" dataDxfId="2673" totalsRowDxfId="2672" dataCellStyle="20% - Énfasis3">
      <calculatedColumnFormula>IFERROR(VLOOKUP(E295,TablaIndicadores[[Código]:[Unidad de medida]],3,0),"")</calculatedColumnFormula>
    </tableColumn>
    <tableColumn id="5" xr3:uid="{B5B69CFA-FFBF-47B2-9A29-26F327D14C46}" name="Cantidad" totalsRowFunction="custom" dataDxfId="2671" totalsRowDxfId="2670">
      <totalsRowFormula array="1">IF(AND(IF(C287="Incluir",TablaSTdA1.152546162636472737576777836121489530571612[Unidad de medida]&gt;=0,TablaSTdA1.152546162636472737576777836121489530571612[Unidad de medida]=""))=FALSE,"No rellene el indicador sin seleccionar que quiere incluir el subtipo de acción","")</totalsRowFormula>
    </tableColumn>
    <tableColumn id="7" xr3:uid="{CBE20875-1343-411F-8527-0F0033F90159}" name="Incluido" dataDxfId="2669" totalsRowDxfId="2668" dataCellStyle="20% - Énfasis3"/>
  </tableColumns>
  <tableStyleInfo name="TableStyleLight9" showFirstColumn="0" showLastColumn="0" showRowStripes="1" showColumnStripes="0"/>
</table>
</file>

<file path=xl/tables/table2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2" xr:uid="{320A451A-3D1A-4EF1-B688-08D4F1C79812}" name="TablaSTdA1.15254616263647273757677787937122490531572613" displayName="TablaSTdA1.15254616263647273757677787937122490531572613" ref="D303:I305" headerRowDxfId="2667" dataDxfId="2665" headerRowBorderDxfId="2666" tableBorderDxfId="2664" totalsRowBorderDxfId="2663" dataCellStyle="20% - Énfasis3">
  <autoFilter ref="D303:I305" xr:uid="{5E6D0167-0592-4639-A9A4-7F4C661344FB}"/>
  <tableColumns count="6">
    <tableColumn id="1" xr3:uid="{571951C3-EECA-4697-B859-499B2BCF8495}" name="Tipo de Indicador" totalsRowLabel="Resultado" dataDxfId="2662" totalsRowDxfId="2661"/>
    <tableColumn id="2" xr3:uid="{BD49C9A2-B179-4C83-AEAA-AC73B7B91774}" name="Código indicador" totalsRowLabel="RC014" dataDxfId="2660" totalsRowDxfId="2659"/>
    <tableColumn id="3" xr3:uid="{60F60C6E-554A-4855-92C5-EFAD5F61BC4F}" name="Indicador" dataDxfId="2658" totalsRowDxfId="2657" dataCellStyle="20% - Énfasis3">
      <calculatedColumnFormula>IFERROR(VLOOKUP(E304,TablaIndicadores[[Código]:[Unidad de medida]],2,0),"")</calculatedColumnFormula>
    </tableColumn>
    <tableColumn id="4" xr3:uid="{073EDEAF-9277-4EB4-9EDC-9F5E9015EA01}" name="Unidad de medida" dataDxfId="2656" totalsRowDxfId="2655" dataCellStyle="20% - Énfasis3">
      <calculatedColumnFormula>IFERROR(VLOOKUP(E304,TablaIndicadores[[Código]:[Unidad de medida]],3,0),"")</calculatedColumnFormula>
    </tableColumn>
    <tableColumn id="5" xr3:uid="{4587E8D4-C56E-4F94-BD9D-0E3039997C7F}" name="Cantidad" totalsRowFunction="custom" dataDxfId="2654" totalsRowDxfId="2653">
      <totalsRowFormula array="1">IF(AND(IF(C296="Incluir",TablaSTdA1.15254616263647273757677787937122490531572613[Unidad de medida]&gt;=0,TablaSTdA1.15254616263647273757677787937122490531572613[Unidad de medida]=""))=FALSE,"No rellene el indicador sin seleccionar que quiere incluir el subtipo de acción","")</totalsRowFormula>
    </tableColumn>
    <tableColumn id="7" xr3:uid="{E5489E00-2D96-4205-9E95-E5912E0F5A7A}" name="Incluido" dataDxfId="2652" totalsRowDxfId="2651" dataCellStyle="20% - Énfasis3"/>
  </tableColumns>
  <tableStyleInfo name="TableStyleLight9" showFirstColumn="0" showLastColumn="0" showRowStripes="1" showColumnStripes="0"/>
</table>
</file>

<file path=xl/tables/table2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3" xr:uid="{29308BE0-82D3-472A-A50D-D921A31786A4}" name="TablaSTdA1.15254616263647273758038123491532573614" displayName="TablaSTdA1.15254616263647273758038123491532573614" ref="D314:I316" headerRowDxfId="2650" dataDxfId="2648" headerRowBorderDxfId="2649" tableBorderDxfId="2647" totalsRowBorderDxfId="2646" dataCellStyle="20% - Énfasis3">
  <autoFilter ref="D314:I316" xr:uid="{0ADB81C9-3D3F-4978-BB71-4CC96B39EB10}"/>
  <tableColumns count="6">
    <tableColumn id="1" xr3:uid="{28C9077B-F515-4F8D-AABA-AD1938D0EB19}" name="Tipo de Indicador" totalsRowLabel="Resultado" dataDxfId="2645" totalsRowDxfId="2644"/>
    <tableColumn id="2" xr3:uid="{F12A404C-4BF7-4824-90AF-92DD56B0EC0A}" name="Código indicador" totalsRowLabel="RC014" dataDxfId="2643" totalsRowDxfId="2642"/>
    <tableColumn id="3" xr3:uid="{B3505C73-FAF2-42F7-9C7F-908ACB04735A}" name="Indicador" dataDxfId="2641" totalsRowDxfId="2640" dataCellStyle="20% - Énfasis3">
      <calculatedColumnFormula>IFERROR(VLOOKUP(E315,TablaIndicadores[[Código]:[Unidad de medida]],2,0),"")</calculatedColumnFormula>
    </tableColumn>
    <tableColumn id="4" xr3:uid="{A38F58CB-C260-4393-9995-F37D5B2D434F}" name="Unidad de medida" dataDxfId="2639" totalsRowDxfId="2638" dataCellStyle="20% - Énfasis3">
      <calculatedColumnFormula>IFERROR(VLOOKUP(E315,TablaIndicadores[[Código]:[Unidad de medida]],3,0),"")</calculatedColumnFormula>
    </tableColumn>
    <tableColumn id="5" xr3:uid="{D8555E75-A97A-4C9A-9611-DEADCF57C868}" name="Cantidad" totalsRowFunction="custom" dataDxfId="2637" totalsRowDxfId="2636">
      <totalsRowFormula array="1">IF(AND(IF(C307="Incluir",TablaSTdA1.15254616263647273758038123491532573614[Unidad de medida]&gt;=0,TablaSTdA1.15254616263647273758038123491532573614[Unidad de medida]=""))=FALSE,"No rellene el indicador sin seleccionar que quiere incluir el subtipo de acción","")</totalsRowFormula>
    </tableColumn>
    <tableColumn id="7" xr3:uid="{D250133B-1360-43C7-9493-0C57E3B51B58}" name="Incluido" dataDxfId="2635" totalsRowDxfId="2634" dataCellStyle="20% - Énfasis3"/>
  </tableColumns>
  <tableStyleInfo name="TableStyleLight9" showFirstColumn="0" showLastColumn="0" showRowStripes="1" showColumnStripes="0"/>
</table>
</file>

<file path=xl/tables/table2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4" xr:uid="{57FC6F9B-FC91-45DF-B92C-4448079E9D06}" name="TablaSTdA1.1525461626364727375808139124492533574615" displayName="TablaSTdA1.1525461626364727375808139124492533574615" ref="D323:I325" headerRowDxfId="2633" dataDxfId="2631" headerRowBorderDxfId="2632" tableBorderDxfId="2630" totalsRowBorderDxfId="2629" dataCellStyle="20% - Énfasis3">
  <autoFilter ref="D323:I325" xr:uid="{1EC163A3-46E7-49EF-8D3A-E86403A81E27}"/>
  <tableColumns count="6">
    <tableColumn id="1" xr3:uid="{C3DE3AE1-BD92-4235-A256-6F44AF6E2F2F}" name="Tipo de Indicador" totalsRowLabel="Resultado" dataDxfId="2628" totalsRowDxfId="2627"/>
    <tableColumn id="2" xr3:uid="{19D121C2-6D0F-4E31-ABFC-0AF5A661248A}" name="Código indicador" totalsRowLabel="RC014" dataDxfId="2626" totalsRowDxfId="2625"/>
    <tableColumn id="3" xr3:uid="{F2CCAA8A-737B-4CB4-9FAF-264F23435E1A}" name="Indicador" dataDxfId="2624" totalsRowDxfId="2623" dataCellStyle="20% - Énfasis3">
      <calculatedColumnFormula>IFERROR(VLOOKUP(E324,TablaIndicadores[[Código]:[Unidad de medida]],2,0),"")</calculatedColumnFormula>
    </tableColumn>
    <tableColumn id="4" xr3:uid="{B86DBF13-262B-46B6-A62D-A86326B75FA8}" name="Unidad de medida" dataDxfId="2622" totalsRowDxfId="2621" dataCellStyle="20% - Énfasis3">
      <calculatedColumnFormula>IFERROR(VLOOKUP(E324,TablaIndicadores[[Código]:[Unidad de medida]],3,0),"")</calculatedColumnFormula>
    </tableColumn>
    <tableColumn id="5" xr3:uid="{477B44C8-DF25-455E-9DE0-F6CC8E0C51B0}" name="Cantidad" totalsRowFunction="custom" dataDxfId="2620" totalsRowDxfId="2619">
      <totalsRowFormula array="1">IF(AND(IF(C316="Incluir",TablaSTdA1.1525461626364727375808139124492533574615[Unidad de medida]&gt;=0,TablaSTdA1.1525461626364727375808139124492533574615[Unidad de medida]=""))=FALSE,"No rellene el indicador sin seleccionar que quiere incluir el subtipo de acción","")</totalsRowFormula>
    </tableColumn>
    <tableColumn id="7" xr3:uid="{D598D411-C896-4BAE-9239-53611A88BFFA}" name="Incluido" dataDxfId="2618" totalsRowDxfId="2617" dataCellStyle="20% - Énfasis3"/>
  </tableColumns>
  <tableStyleInfo name="TableStyleLight9" showFirstColumn="0" showLastColumn="0" showRowStripes="1" showColumnStripes="0"/>
</table>
</file>

<file path=xl/tables/table2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5" xr:uid="{7CA6D1D4-99AC-47FC-9FB4-D0E453AC0455}" name="TablaSTdA1.152546162636472737580818240125493534575616" displayName="TablaSTdA1.152546162636472737580818240125493534575616" ref="D332:I334" headerRowDxfId="2616" dataDxfId="2614" headerRowBorderDxfId="2615" tableBorderDxfId="2613" totalsRowBorderDxfId="2612" dataCellStyle="20% - Énfasis3">
  <autoFilter ref="D332:I334" xr:uid="{9450DB46-D38B-49E3-9F13-C69DFD5D8BE7}"/>
  <tableColumns count="6">
    <tableColumn id="1" xr3:uid="{0CC18F76-6F82-4DE5-99B6-779B396DE770}" name="Tipo de Indicador" totalsRowLabel="Resultado" dataDxfId="2611" totalsRowDxfId="2610"/>
    <tableColumn id="2" xr3:uid="{AD76A2D7-F297-44A9-B427-3B291F24C3F3}" name="Código indicador" totalsRowLabel="RC014" dataDxfId="2609" totalsRowDxfId="2608"/>
    <tableColumn id="3" xr3:uid="{D873E360-B9A3-438C-83FA-131E63F24A92}" name="Indicador" dataDxfId="2607" totalsRowDxfId="2606" dataCellStyle="20% - Énfasis3">
      <calculatedColumnFormula>IFERROR(VLOOKUP(E333,TablaIndicadores[[Código]:[Unidad de medida]],2,0),"")</calculatedColumnFormula>
    </tableColumn>
    <tableColumn id="4" xr3:uid="{581FC6EC-1412-4670-9648-10B025ECC25A}" name="Unidad de medida" dataDxfId="2605" totalsRowDxfId="2604" dataCellStyle="20% - Énfasis3">
      <calculatedColumnFormula>IFERROR(VLOOKUP(E333,TablaIndicadores[[Código]:[Unidad de medida]],3,0),"")</calculatedColumnFormula>
    </tableColumn>
    <tableColumn id="5" xr3:uid="{39000BBD-B38D-4CF6-B319-4DFDC395A4B8}" name="Cantidad" totalsRowFunction="custom" dataDxfId="2603" totalsRowDxfId="2602">
      <totalsRowFormula array="1">IF(AND(IF(C325="Incluir",TablaSTdA1.152546162636472737580818240125493534575616[Unidad de medida]&gt;=0,TablaSTdA1.152546162636472737580818240125493534575616[Unidad de medida]=""))=FALSE,"No rellene el indicador sin seleccionar que quiere incluir el subtipo de acción","")</totalsRowFormula>
    </tableColumn>
    <tableColumn id="7" xr3:uid="{4F728015-9895-49BA-9E1C-463263566080}" name="Incluido" dataDxfId="2601" totalsRowDxfId="2600" dataCellStyle="20% - Énfasis3"/>
  </tableColumns>
  <tableStyleInfo name="TableStyleLight9" showFirstColumn="0" showLastColumn="0" showRowStripes="1" showColumnStripes="0"/>
</table>
</file>

<file path=xl/tables/table2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6" xr:uid="{E4CFF8BC-6056-4432-8783-B310498695B7}" name="TablaSTdA1.1525461626364727375808341126494535576617" displayName="TablaSTdA1.1525461626364727375808341126494535576617" ref="D345:I347" headerRowDxfId="2599" dataDxfId="2597" headerRowBorderDxfId="2598" tableBorderDxfId="2596" totalsRowBorderDxfId="2595" dataCellStyle="20% - Énfasis3">
  <autoFilter ref="D345:I347" xr:uid="{01E36018-DDB6-4086-95F7-B93D9EAFA70D}"/>
  <tableColumns count="6">
    <tableColumn id="1" xr3:uid="{913C82D6-E420-4E18-92C8-7734D63A4AA0}" name="Tipo de Indicador" totalsRowLabel="Resultado" dataDxfId="2594" totalsRowDxfId="2593"/>
    <tableColumn id="2" xr3:uid="{C0830869-D465-4210-A2D2-EA01E89FAC0A}" name="Código indicador" totalsRowLabel="RC014" dataDxfId="2592" totalsRowDxfId="2591"/>
    <tableColumn id="3" xr3:uid="{472D1609-D5D8-48F1-BBAB-1F10FB58E140}" name="Indicador" dataDxfId="2590" totalsRowDxfId="2589" dataCellStyle="20% - Énfasis3">
      <calculatedColumnFormula>IFERROR(VLOOKUP(E346,TablaIndicadores[[Código]:[Unidad de medida]],2,0),"")</calculatedColumnFormula>
    </tableColumn>
    <tableColumn id="4" xr3:uid="{FF73FBDA-9AF4-403A-897D-A2169DD8BBB2}" name="Unidad de medida" dataDxfId="2588" totalsRowDxfId="2587" dataCellStyle="20% - Énfasis3">
      <calculatedColumnFormula>IFERROR(VLOOKUP(E346,TablaIndicadores[[Código]:[Unidad de medida]],3,0),"")</calculatedColumnFormula>
    </tableColumn>
    <tableColumn id="5" xr3:uid="{C8EF8683-8FFE-4393-8B82-4E4E6A70C6F1}" name="Cantidad" totalsRowFunction="custom" dataDxfId="2586" totalsRowDxfId="2585">
      <totalsRowFormula array="1">IF(AND(IF(C338="Incluir",TablaSTdA1.1525461626364727375808341126494535576617[Unidad de medida]&gt;=0,TablaSTdA1.1525461626364727375808341126494535576617[Unidad de medida]=""))=FALSE,"No rellene el indicador sin seleccionar que quiere incluir el subtipo de acción","")</totalsRowFormula>
    </tableColumn>
    <tableColumn id="7" xr3:uid="{3DEC5806-7A2E-49DF-8B4F-8F3AB7352D4D}" name="Incluido" dataDxfId="2584" totalsRowDxfId="2583" dataCellStyle="20% - Énfasis3"/>
  </tableColumns>
  <tableStyleInfo name="TableStyleLight9" showFirstColumn="0" showLastColumn="0" showRowStripes="1" showColumnStripes="0"/>
</table>
</file>

<file path=xl/tables/table2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7" xr:uid="{8DC97665-CB14-488E-8332-307341EF15D7}" name="TablaSTdA1.152546162636472737580818442127495536577618" displayName="TablaSTdA1.152546162636472737580818442127495536577618" ref="D354:I356" headerRowDxfId="2582" dataDxfId="2580" headerRowBorderDxfId="2581" tableBorderDxfId="2579" totalsRowBorderDxfId="2578" dataCellStyle="20% - Énfasis3">
  <autoFilter ref="D354:I356" xr:uid="{E000F314-4192-44DA-9326-0DF92C200DAE}"/>
  <tableColumns count="6">
    <tableColumn id="1" xr3:uid="{14EE5152-29DC-4FDF-826C-38DACAD6A547}" name="Tipo de Indicador" totalsRowLabel="Resultado" dataDxfId="2577" totalsRowDxfId="2576"/>
    <tableColumn id="2" xr3:uid="{0E37AEA2-7C85-4084-8BDD-AF822D758E1E}" name="Código indicador" totalsRowLabel="RC014" dataDxfId="2575" totalsRowDxfId="2574"/>
    <tableColumn id="3" xr3:uid="{2EB9229A-8414-49DA-B9A3-AD12B402D7D0}" name="Indicador" dataDxfId="2573" totalsRowDxfId="2572" dataCellStyle="20% - Énfasis3">
      <calculatedColumnFormula>IFERROR(VLOOKUP(E355,TablaIndicadores[[Código]:[Unidad de medida]],2,0),"")</calculatedColumnFormula>
    </tableColumn>
    <tableColumn id="4" xr3:uid="{20840E97-98A7-4D5C-8FF6-D87099679918}" name="Unidad de medida" dataDxfId="2571" totalsRowDxfId="2570" dataCellStyle="20% - Énfasis3">
      <calculatedColumnFormula>IFERROR(VLOOKUP(E355,TablaIndicadores[[Código]:[Unidad de medida]],3,0),"")</calculatedColumnFormula>
    </tableColumn>
    <tableColumn id="5" xr3:uid="{8AB941BF-67CA-48AD-B711-7BCB313B3E74}" name="Cantidad" totalsRowFunction="custom" dataDxfId="2569" totalsRowDxfId="2568">
      <totalsRowFormula array="1">IF(AND(IF(C347="Incluir",TablaSTdA1.152546162636472737580818442127495536577618[Unidad de medida]&gt;=0,TablaSTdA1.152546162636472737580818442127495536577618[Unidad de medida]=""))=FALSE,"No rellene el indicador sin seleccionar que quiere incluir el subtipo de acción","")</totalsRowFormula>
    </tableColumn>
    <tableColumn id="7" xr3:uid="{A8480FA9-8698-427A-A618-2FE38531F6AE}" name="Incluido" dataDxfId="2567" totalsRowDxfId="2566" dataCellStyle="20% - Énfasis3"/>
  </tableColumns>
  <tableStyleInfo name="TableStyleLight9" showFirstColumn="0" showLastColumn="0" showRowStripes="1" showColumnStripes="0"/>
</table>
</file>

<file path=xl/tables/table2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8" xr:uid="{EBD93B89-9BAB-4E93-974C-F18A4EE87F4B}" name="TablaSTdA1.15254616263647273758081828543128496537578619" displayName="TablaSTdA1.15254616263647273758081828543128496537578619" ref="D363:I365" headerRowDxfId="2565" dataDxfId="2563" headerRowBorderDxfId="2564" tableBorderDxfId="2562" totalsRowBorderDxfId="2561" dataCellStyle="20% - Énfasis3">
  <autoFilter ref="D363:I365" xr:uid="{BA12B7DE-B207-478D-83AC-1DD99CD2915D}"/>
  <tableColumns count="6">
    <tableColumn id="1" xr3:uid="{932DEF48-4AC0-4902-A608-5617F454D0BE}" name="Tipo de Indicador" totalsRowLabel="Resultado" dataDxfId="2560" totalsRowDxfId="2559"/>
    <tableColumn id="2" xr3:uid="{B78C5314-6A32-4DB5-80E4-7194C3614545}" name="Código indicador" totalsRowLabel="RC014" dataDxfId="2558" totalsRowDxfId="2557"/>
    <tableColumn id="3" xr3:uid="{8D8E0732-6413-415D-A1B9-2C5FA4FEDFB8}" name="Indicador" dataDxfId="2556" totalsRowDxfId="2555" dataCellStyle="20% - Énfasis3">
      <calculatedColumnFormula>IFERROR(VLOOKUP(E364,TablaIndicadores[[Código]:[Unidad de medida]],2,0),"")</calculatedColumnFormula>
    </tableColumn>
    <tableColumn id="4" xr3:uid="{44590BCD-6CA8-42D5-877A-592C7B741B9D}" name="Unidad de medida" dataDxfId="2554" totalsRowDxfId="2553" dataCellStyle="20% - Énfasis3">
      <calculatedColumnFormula>IFERROR(VLOOKUP(E364,TablaIndicadores[[Código]:[Unidad de medida]],3,0),"")</calculatedColumnFormula>
    </tableColumn>
    <tableColumn id="5" xr3:uid="{F0938F12-A501-4966-BC43-EC7ED2DB18FC}" name="Cantidad" totalsRowFunction="custom" dataDxfId="2552" totalsRowDxfId="2551">
      <totalsRowFormula array="1">IF(AND(IF(C356="Incluir",TablaSTdA1.15254616263647273758081828543128496537578619[Unidad de medida]&gt;=0,TablaSTdA1.15254616263647273758081828543128496537578619[Unidad de medida]=""))=FALSE,"No rellene el indicador sin seleccionar que quiere incluir el subtipo de acción","")</totalsRowFormula>
    </tableColumn>
    <tableColumn id="7" xr3:uid="{5FD6E1B3-9299-4E02-B3DF-333CE65AD648}" name="Incluido" dataDxfId="2550" totalsRowDxfId="2549" dataCellStyle="20% - Énfasis3"/>
  </tableColumns>
  <tableStyleInfo name="TableStyleLight9" showFirstColumn="0" showLastColumn="0" showRowStripes="1" showColumnStripes="0"/>
</table>
</file>

<file path=xl/tables/table2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9" xr:uid="{831CE64F-40EB-472D-895C-1F51EB85A6AB}" name="TablaSTdA1.152546162636472737580838644129497538579620" displayName="TablaSTdA1.152546162636472737580838644129497538579620" ref="D376:I378" headerRowDxfId="2548" dataDxfId="2546" headerRowBorderDxfId="2547" tableBorderDxfId="2545" totalsRowBorderDxfId="2544" dataCellStyle="20% - Énfasis3">
  <autoFilter ref="D376:I378" xr:uid="{55599391-BDCE-475E-9EEC-5A2EB4D1B171}"/>
  <tableColumns count="6">
    <tableColumn id="1" xr3:uid="{189CEC18-8042-4D39-95B3-C50ADC9BB967}" name="Tipo de Indicador" totalsRowLabel="Resultado" dataDxfId="2543" totalsRowDxfId="2542"/>
    <tableColumn id="2" xr3:uid="{7FB90350-F34B-466F-9DD5-51992264EC7F}" name="Código indicador" totalsRowLabel="RC014" dataDxfId="2541" totalsRowDxfId="2540"/>
    <tableColumn id="3" xr3:uid="{68A430DE-7767-4EF0-827E-E68380DC66DF}" name="Indicador" dataDxfId="2539" totalsRowDxfId="2538" dataCellStyle="20% - Énfasis3">
      <calculatedColumnFormula>IFERROR(VLOOKUP(E377,TablaIndicadores[[Código]:[Unidad de medida]],2,0),"")</calculatedColumnFormula>
    </tableColumn>
    <tableColumn id="4" xr3:uid="{A0D7B538-AE6A-4F4B-BBE6-183E0389EFB8}" name="Unidad de medida" dataDxfId="2537" totalsRowDxfId="2536" dataCellStyle="20% - Énfasis3">
      <calculatedColumnFormula>IFERROR(VLOOKUP(E377,TablaIndicadores[[Código]:[Unidad de medida]],3,0),"")</calculatedColumnFormula>
    </tableColumn>
    <tableColumn id="5" xr3:uid="{B95DBDCE-2DAF-4B70-9A19-8AA8F1C60051}" name="Cantidad" totalsRowFunction="custom" dataDxfId="2535" totalsRowDxfId="2534">
      <totalsRowFormula array="1">IF(AND(IF(C369="Incluir",TablaSTdA1.152546162636472737580838644129497538579620[Unidad de medida]&gt;=0,TablaSTdA1.152546162636472737580838644129497538579620[Unidad de medida]=""))=FALSE,"No rellene el indicador sin seleccionar que quiere incluir el subtipo de acción","")</totalsRowFormula>
    </tableColumn>
    <tableColumn id="7" xr3:uid="{8C2512A8-647C-4462-95AD-871F926702A5}" name="Incluido" dataDxfId="2533" totalsRowDxfId="2532" dataCellStyle="20% - Énfasis3"/>
  </tableColumns>
  <tableStyleInfo name="TableStyleLight9" showFirstColumn="0" showLastColumn="0" showRowStripes="1" showColumnStripes="0"/>
</table>
</file>

<file path=xl/tables/table2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0" xr:uid="{B0CE3A71-4311-45FF-A2D4-B3DB800DB4C1}" name="TablaSTdA1.15254616263647273758081848745130498539580621" displayName="TablaSTdA1.15254616263647273758081848745130498539580621" ref="D385:I387" headerRowDxfId="2531" dataDxfId="2529" headerRowBorderDxfId="2530" tableBorderDxfId="2528" totalsRowBorderDxfId="2527" dataCellStyle="20% - Énfasis3">
  <autoFilter ref="D385:I387" xr:uid="{9E27734E-9381-485D-AD0C-417FA7E38DD4}"/>
  <tableColumns count="6">
    <tableColumn id="1" xr3:uid="{0DF41A69-5142-4D2E-9304-B7DD3543524F}" name="Tipo de Indicador" totalsRowLabel="Resultado" dataDxfId="2526" totalsRowDxfId="2525"/>
    <tableColumn id="2" xr3:uid="{63C49C26-721E-4747-BE07-C5F7E8CB2D63}" name="Código indicador" totalsRowLabel="RC014" dataDxfId="2524" totalsRowDxfId="2523"/>
    <tableColumn id="3" xr3:uid="{936A6268-5253-441F-B63F-64E0063BC68D}" name="Indicador" dataDxfId="2522" totalsRowDxfId="2521" dataCellStyle="20% - Énfasis3">
      <calculatedColumnFormula>IFERROR(VLOOKUP(E386,TablaIndicadores[[Código]:[Unidad de medida]],2,0),"")</calculatedColumnFormula>
    </tableColumn>
    <tableColumn id="4" xr3:uid="{654A888C-BBBA-487B-93D4-3F0041212533}" name="Unidad de medida" dataDxfId="2520" totalsRowDxfId="2519" dataCellStyle="20% - Énfasis3">
      <calculatedColumnFormula>IFERROR(VLOOKUP(E386,TablaIndicadores[[Código]:[Unidad de medida]],3,0),"")</calculatedColumnFormula>
    </tableColumn>
    <tableColumn id="5" xr3:uid="{AF588CB9-9258-461D-B98E-2E97F8A703BE}" name="Cantidad" totalsRowFunction="custom" dataDxfId="2518" totalsRowDxfId="2517">
      <totalsRowFormula array="1">IF(AND(IF(C378="Incluir",TablaSTdA1.15254616263647273758081848745130498539580621[Unidad de medida]&gt;=0,TablaSTdA1.15254616263647273758081848745130498539580621[Unidad de medida]=""))=FALSE,"No rellene el indicador sin seleccionar que quiere incluir el subtipo de acción","")</totalsRowFormula>
    </tableColumn>
    <tableColumn id="7" xr3:uid="{8C127E74-BF9B-451D-92F0-2827A24824A8}" name="Incluido" dataDxfId="2516" totalsRowDxfId="2515" dataCellStyle="20% - Énfasis3"/>
  </tableColumns>
  <tableStyleInfo name="TableStyleLight9" showFirstColumn="0" showLastColumn="0" showRowStripes="1" showColumnStripes="0"/>
</table>
</file>

<file path=xl/tables/table2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1" xr:uid="{EA6D2AFE-CD46-49D6-AA24-E26E6BF3B1CB}" name="TablaSTdA1.1525461626364727375808182858846131499540581622" displayName="TablaSTdA1.1525461626364727375808182858846131499540581622" ref="D394:I396" headerRowDxfId="2514" dataDxfId="2512" headerRowBorderDxfId="2513" tableBorderDxfId="2511" totalsRowBorderDxfId="2510" dataCellStyle="20% - Énfasis3">
  <autoFilter ref="D394:I396" xr:uid="{EF914FFC-553E-4BD7-AD24-6B2EB27CD20A}"/>
  <tableColumns count="6">
    <tableColumn id="1" xr3:uid="{34AF5A71-8004-4904-AB42-B4FFB938FF32}" name="Tipo de Indicador" totalsRowLabel="Resultado" dataDxfId="2509" totalsRowDxfId="2508"/>
    <tableColumn id="2" xr3:uid="{163BC5F0-7B7D-41A1-BD22-357970E71986}" name="Código indicador" totalsRowLabel="RC014" dataDxfId="2507" totalsRowDxfId="2506"/>
    <tableColumn id="3" xr3:uid="{8D7E6F5E-3BB3-4173-B4A3-790715F6C897}" name="Indicador" dataDxfId="2505" totalsRowDxfId="2504" dataCellStyle="20% - Énfasis3">
      <calculatedColumnFormula>IFERROR(VLOOKUP(E395,TablaIndicadores[[Código]:[Unidad de medida]],2,0),"")</calculatedColumnFormula>
    </tableColumn>
    <tableColumn id="4" xr3:uid="{4D765958-7153-4BA5-9737-BB3D5F8CBEAE}" name="Unidad de medida" dataDxfId="2503" totalsRowDxfId="2502" dataCellStyle="20% - Énfasis3">
      <calculatedColumnFormula>IFERROR(VLOOKUP(E395,TablaIndicadores[[Código]:[Unidad de medida]],3,0),"")</calculatedColumnFormula>
    </tableColumn>
    <tableColumn id="5" xr3:uid="{21776421-AAFE-4D00-A8B8-77B7CE25045B}" name="Cantidad" totalsRowFunction="custom" dataDxfId="2501" totalsRowDxfId="2500">
      <totalsRowFormula array="1">IF(AND(IF(C387="Incluir",TablaSTdA1.1525461626364727375808182858846131499540581622[Unidad de medida]&gt;=0,TablaSTdA1.1525461626364727375808182858846131499540581622[Unidad de medida]=""))=FALSE,"No rellene el indicador sin seleccionar que quiere incluir el subtipo de acción","")</totalsRowFormula>
    </tableColumn>
    <tableColumn id="7" xr3:uid="{905C2A90-8417-432E-B34A-1382F4606458}" name="Incluido" dataDxfId="2499" totalsRowDxfId="2498" dataCellStyle="20% - Énfasis3"/>
  </tableColumns>
  <tableStyleInfo name="TableStyleLight9" showFirstColumn="0" showLastColumn="0" showRowStripes="1" showColumnStripes="0"/>
</table>
</file>

<file path=xl/tables/table2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2" xr:uid="{737C518D-1688-40FB-8BF3-429224CA1FD4}" name="TablaSTdA1.152546162636472737580818285888947132500541582623" displayName="TablaSTdA1.152546162636472737580818285888947132500541582623" ref="D403:I405" headerRowDxfId="2497" dataDxfId="2495" headerRowBorderDxfId="2496" tableBorderDxfId="2494" totalsRowBorderDxfId="2493" dataCellStyle="20% - Énfasis3">
  <autoFilter ref="D403:I405" xr:uid="{BC062379-FBF9-418C-955F-CB85386705AC}"/>
  <tableColumns count="6">
    <tableColumn id="1" xr3:uid="{23206665-2735-4984-BCBC-3E4282655AF8}" name="Tipo de Indicador" totalsRowLabel="Resultado" dataDxfId="2492" totalsRowDxfId="2491"/>
    <tableColumn id="2" xr3:uid="{BD0E9E97-B582-4A59-8069-34EB33565A17}" name="Código indicador" totalsRowLabel="RC014" dataDxfId="2490" totalsRowDxfId="2489"/>
    <tableColumn id="3" xr3:uid="{A66D376A-FA35-4542-B86E-AE965595F469}" name="Indicador" dataDxfId="2488" totalsRowDxfId="2487" dataCellStyle="20% - Énfasis3">
      <calculatedColumnFormula>IFERROR(VLOOKUP(E404,TablaIndicadores[[Código]:[Unidad de medida]],2,0),"")</calculatedColumnFormula>
    </tableColumn>
    <tableColumn id="4" xr3:uid="{E27AC968-D86F-493D-8CC4-68229E4A43DC}" name="Unidad de medida" dataDxfId="2486" totalsRowDxfId="2485" dataCellStyle="20% - Énfasis3">
      <calculatedColumnFormula>IFERROR(VLOOKUP(E404,TablaIndicadores[[Código]:[Unidad de medida]],3,0),"")</calculatedColumnFormula>
    </tableColumn>
    <tableColumn id="5" xr3:uid="{B64F8E25-003B-480B-91E8-B8469903A120}" name="Cantidad" totalsRowFunction="custom" dataDxfId="2484" totalsRowDxfId="2483">
      <totalsRowFormula array="1">IF(AND(IF(C396="Incluir",TablaSTdA1.152546162636472737580818285888947132500541582623[Unidad de medida]&gt;=0,TablaSTdA1.152546162636472737580818285888947132500541582623[Unidad de medida]=""))=FALSE,"No rellene el indicador sin seleccionar que quiere incluir el subtipo de acción","")</totalsRowFormula>
    </tableColumn>
    <tableColumn id="7" xr3:uid="{1B5D493B-AA0C-4881-B44A-6D7FD76BF59D}" name="Incluido" dataDxfId="2482" totalsRowDxfId="2481" dataCellStyle="20% - Énfasis3"/>
  </tableColumns>
  <tableStyleInfo name="TableStyleLight9" showFirstColumn="0" showLastColumn="0" showRowStripes="1" showColumnStripes="0"/>
</table>
</file>

<file path=xl/tables/table2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3" xr:uid="{A1D276B5-8DF1-43BB-BA69-E2D1C1419EA6}" name="TablaSTdA1.1489460501542583624" displayName="TablaSTdA1.1489460501542583624" ref="D17:I19" headerRowDxfId="2480" headerRowBorderDxfId="2479" tableBorderDxfId="2478" totalsRowBorderDxfId="2477">
  <autoFilter ref="D17:I19" xr:uid="{B80A10F8-3515-48D8-845B-9A7A9BA736D1}"/>
  <tableColumns count="6">
    <tableColumn id="1" xr3:uid="{9DE1FEA8-4DB8-43DF-9C08-C20939C2FC27}" name="Tipo de Indicador" totalsRowLabel="Resultado" dataDxfId="2476" totalsRowDxfId="2475"/>
    <tableColumn id="2" xr3:uid="{7D46BDB0-BE15-4794-B58C-6D2B3183ABA6}" name="Código indicador" totalsRowLabel="RC014" dataDxfId="2474" totalsRowDxfId="2473"/>
    <tableColumn id="3" xr3:uid="{2E65B204-05F8-4DDA-B6FC-9439BA8AB14C}" name="Indicador" dataDxfId="2472" dataCellStyle="20% - Énfasis3">
      <calculatedColumnFormula>IFERROR(VLOOKUP(E18,TablaIndicadores[[Código]:[Unidad de medida]],2,0),"")</calculatedColumnFormula>
    </tableColumn>
    <tableColumn id="4" xr3:uid="{163B6EFF-341F-44ED-98D2-D51E0FB91DE1}" name="Unidad de medida" dataDxfId="2471" totalsRowDxfId="2470" dataCellStyle="20% - Énfasis3">
      <calculatedColumnFormula>IFERROR(VLOOKUP(E18,TablaIndicadores[[Código]:[Unidad de medida]],3,0),"")</calculatedColumnFormula>
    </tableColumn>
    <tableColumn id="5" xr3:uid="{FE853F51-0CD9-4E23-92EA-99EF53A17038}" name="Cantidad" totalsRowFunction="custom" dataDxfId="2469" totalsRowDxfId="2468">
      <totalsRowFormula array="1">IF(AND(IF(C10="Incluir",TablaSTdA1.1489460501542583624[Unidad de medida]&gt;=0,TablaSTdA1.1489460501542583624[Unidad de medida]=""))=FALSE,"No rellene el indicador sin seleccionar que quiere incluir el subtipo de acción","")</totalsRowFormula>
    </tableColumn>
    <tableColumn id="7" xr3:uid="{C6838EE5-C9F6-4AB6-AA25-A251351F2CE2}" name="Incluido" dataDxfId="2467" dataCellStyle="20% - Énfasis3"/>
  </tableColumns>
  <tableStyleInfo name="TableStyleLight9" showFirstColumn="0" showLastColumn="0" showRowStripes="1" showColumnStripes="0"/>
</table>
</file>

<file path=xl/tables/table2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4" xr:uid="{DA685D3B-ADA5-41D2-A3BF-EAECCB3D8547}" name="TablaSTdA1.148593461502543584625" displayName="TablaSTdA1.148593461502543584625" ref="D26:I28" dataDxfId="2465" headerRowBorderDxfId="2466" tableBorderDxfId="2464" totalsRowBorderDxfId="2463" dataCellStyle="20% - Énfasis3" totalsRowCellStyle="20% - Énfasis3">
  <autoFilter ref="D26:I28" xr:uid="{9AC2EDAC-35BA-4E89-BB69-8CCC777A48A1}"/>
  <tableColumns count="6">
    <tableColumn id="1" xr3:uid="{7A125EF6-ADE7-40E5-A6FB-956560E4E699}" name="Tipo de Indicador" totalsRowLabel="Resultado" dataDxfId="2462" totalsRowDxfId="2461" dataCellStyle="20% - Énfasis3"/>
    <tableColumn id="2" xr3:uid="{90395277-BBE8-4060-A82D-9AEB21461DE7}" name="Código indicador" totalsRowLabel="RC014" dataDxfId="2460" totalsRowDxfId="2459" dataCellStyle="20% - Énfasis3"/>
    <tableColumn id="3" xr3:uid="{E7918E9B-D65E-447B-BBBF-97E1BB5CB87E}" name="Indicador" dataDxfId="2458" dataCellStyle="20% - Énfasis3">
      <calculatedColumnFormula>IFERROR(VLOOKUP(E27,TablaIndicadores[[Código]:[Unidad de medida]],2,0),"")</calculatedColumnFormula>
    </tableColumn>
    <tableColumn id="4" xr3:uid="{4649CD09-4A8D-418B-87B2-EF87DC64A9F1}" name="Unidad de medida" dataDxfId="2457" dataCellStyle="20% - Énfasis3">
      <calculatedColumnFormula>IFERROR(VLOOKUP(E27,TablaIndicadores[[Código]:[Unidad de medida]],3,0),"")</calculatedColumnFormula>
    </tableColumn>
    <tableColumn id="5" xr3:uid="{C03CE594-3832-4026-8025-57286069F95E}" name="Cantidad" totalsRowFunction="custom" dataDxfId="2456" totalsRowDxfId="2455" dataCellStyle="20% - Énfasis3">
      <totalsRowFormula array="1">IF(AND(IF(C19="Incluir",TablaSTdA1.148593461502543584625[Unidad de medida]&gt;=0,TablaSTdA1.148593461502543584625[Unidad de medida]=""))=FALSE,"No rellene el indicador sin seleccionar que quiere incluir el subtipo de acción","")</totalsRowFormula>
    </tableColumn>
    <tableColumn id="7" xr3:uid="{20FAAFD8-1D4C-4135-AA22-F8A4AB45B2F1}" name="Incluido" dataDxfId="2454" dataCellStyle="20% - Énfasis3"/>
  </tableColumns>
  <tableStyleInfo name="TableStyleLight9" showFirstColumn="0" showLastColumn="0" showRowStripes="1" showColumnStripes="0"/>
</table>
</file>

<file path=xl/tables/table2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5" xr:uid="{9C3126B7-D7B9-4BED-9456-272D3476E10D}" name="TablaSTdA1.14850694462503544585626" displayName="TablaSTdA1.14850694462503544585626" ref="D37:I39" headerRowDxfId="2453" dataDxfId="2451" headerRowBorderDxfId="2452" tableBorderDxfId="2450" totalsRowBorderDxfId="2449" headerRowCellStyle="20% - Énfasis3" dataCellStyle="20% - Énfasis3">
  <autoFilter ref="D37:I39" xr:uid="{D620C009-EFCF-4E5F-86D1-AB65F9F6F23A}"/>
  <tableColumns count="6">
    <tableColumn id="1" xr3:uid="{6732E3B7-B663-4475-8991-16C62EF53924}" name="Tipo de Indicador" totalsRowLabel="Resultado" dataDxfId="2448" totalsRowDxfId="2447"/>
    <tableColumn id="2" xr3:uid="{4A316AEB-BB03-4BC8-B94D-581E9292F8F1}" name="Código indicador" totalsRowLabel="RC014" dataDxfId="2446" totalsRowDxfId="2445"/>
    <tableColumn id="3" xr3:uid="{BB3597FB-6BBE-4AAE-8236-B3F0821CEEC5}" name="Indicador" dataDxfId="2444" dataCellStyle="20% - Énfasis3">
      <calculatedColumnFormula>IFERROR(VLOOKUP(E38,TablaIndicadores[[Código]:[Unidad de medida]],2,0),"")</calculatedColumnFormula>
    </tableColumn>
    <tableColumn id="4" xr3:uid="{E6E7BB77-0E53-4344-B610-D61DF17AA51C}" name="Unidad de medida" dataDxfId="2443" dataCellStyle="20% - Énfasis3">
      <calculatedColumnFormula>IFERROR(VLOOKUP(E38,TablaIndicadores[[Código]:[Unidad de medida]],3,0),"")</calculatedColumnFormula>
    </tableColumn>
    <tableColumn id="5" xr3:uid="{5B6883C2-2F32-4CE5-96CD-FC4F4E138765}" name="Cantidad" totalsRowFunction="custom" dataDxfId="2442">
      <totalsRowFormula array="1">IF(AND(IF(C28="Incluir",TablaSTdA1.14850694462503544585626[Unidad de medida]&gt;=0,TablaSTdA1.14850694462503544585626[Unidad de medida]=""))=FALSE,"No rellene el indicador sin seleccionar que quiere incluir el subtipo de acción","")</totalsRowFormula>
    </tableColumn>
    <tableColumn id="7" xr3:uid="{60AA8A63-A602-4136-A5AA-0D02B41C1CC7}" name="Incluido" dataDxfId="2441" dataCellStyle="20% - Énfasis3"/>
  </tableColumns>
  <tableStyleInfo name="TableStyleLight9" showFirstColumn="0" showLastColumn="0" showRowStripes="1" showColumnStripes="0"/>
</table>
</file>

<file path=xl/tables/table2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6" xr:uid="{52888623-B84B-4739-A878-5AA74CE0D610}" name="TablaSTdA1.1485051895463504545586627" displayName="TablaSTdA1.1485051895463504545586627" ref="D46:I48" headerRowDxfId="2440" dataDxfId="2438" headerRowBorderDxfId="2439" tableBorderDxfId="2437" totalsRowBorderDxfId="2436" headerRowCellStyle="20% - Énfasis3" dataCellStyle="20% - Énfasis3">
  <autoFilter ref="D46:I48" xr:uid="{CD7D4C66-593F-4407-BBA4-6C6B24365FE3}"/>
  <tableColumns count="6">
    <tableColumn id="1" xr3:uid="{99BBCF6A-C1DA-47F8-B65A-0D7A996A758F}" name="Tipo de Indicador" totalsRowLabel="Resultado" dataDxfId="2435" totalsRowDxfId="2434"/>
    <tableColumn id="2" xr3:uid="{BDA2BA17-D495-4C3A-9581-DE25C49BD4E2}" name="Código indicador" totalsRowLabel="RC014" dataDxfId="2433" totalsRowDxfId="2432"/>
    <tableColumn id="3" xr3:uid="{A96EB698-02E7-4FC5-8165-0DDF6DBBF8CD}" name="Indicador" dataDxfId="2431" totalsRowDxfId="2430" dataCellStyle="20% - Énfasis3">
      <calculatedColumnFormula>IFERROR(VLOOKUP(E47,TablaIndicadores[[Código]:[Unidad de medida]],2,0),"")</calculatedColumnFormula>
    </tableColumn>
    <tableColumn id="4" xr3:uid="{697B9619-41C7-4160-BCE3-D87ACFD79496}" name="Unidad de medida" dataDxfId="2429" totalsRowDxfId="2428" dataCellStyle="20% - Énfasis3">
      <calculatedColumnFormula>IFERROR(VLOOKUP(E47,TablaIndicadores[[Código]:[Unidad de medida]],3,0),"")</calculatedColumnFormula>
    </tableColumn>
    <tableColumn id="5" xr3:uid="{6631B0DF-13C2-42D1-85FA-CAEF2AB2F02A}" name="Cantidad" totalsRowFunction="custom" dataDxfId="2427" totalsRowDxfId="2426">
      <totalsRowFormula array="1">IF(AND(IF(C37="Incluir",TablaSTdA1.1485051895463504545586627[Unidad de medida]&gt;=0,TablaSTdA1.1485051895463504545586627[Unidad de medida]=""))=FALSE,"No rellene el indicador sin seleccionar que quiere incluir el subtipo de acción","")</totalsRowFormula>
    </tableColumn>
    <tableColumn id="7" xr3:uid="{A7263B81-AED7-42D5-841C-BB43A68F75F7}" name="Incluido" dataDxfId="2425" totalsRowDxfId="2424" dataCellStyle="20% - Énfasis3"/>
  </tableColumns>
  <tableStyleInfo name="TableStyleLight9" showFirstColumn="0" showLastColumn="0" showRowStripes="1" showColumnStripes="0"/>
</table>
</file>

<file path=xl/tables/table2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7" xr:uid="{ECFC2E9D-5B29-485A-9006-9E8E77EFD813}" name="TablaSTdA1.1521096464505546587628" displayName="TablaSTdA1.1521096464505546587628" ref="D59:I61" headerRowDxfId="2423" headerRowBorderDxfId="2422" tableBorderDxfId="2421" totalsRowBorderDxfId="2420">
  <autoFilter ref="D59:I61" xr:uid="{EE5B3FD1-721B-49E7-AA08-E2E7737E61E9}"/>
  <tableColumns count="6">
    <tableColumn id="1" xr3:uid="{FED95A11-E426-4DBD-9949-D8828030B106}" name="Tipo de Indicador" totalsRowLabel="Resultado" dataDxfId="2419" totalsRowDxfId="2418"/>
    <tableColumn id="2" xr3:uid="{43BA88DC-EF9B-42B5-93AF-7F173BFFDF1A}" name="Código indicador" totalsRowLabel="RC014" dataDxfId="2417" totalsRowDxfId="2416"/>
    <tableColumn id="3" xr3:uid="{0B24B394-9E04-4DE7-95FC-AF6F37704E79}" name="Indicador" dataDxfId="2415" totalsRowDxfId="2414" dataCellStyle="20% - Énfasis3">
      <calculatedColumnFormula>IFERROR(VLOOKUP(E60,TablaIndicadores[[Código]:[Unidad de medida]],2,0),"")</calculatedColumnFormula>
    </tableColumn>
    <tableColumn id="4" xr3:uid="{85E195E3-A2CA-4815-8D91-D4FC6B67FCFF}" name="Unidad de medida" dataDxfId="2413" totalsRowDxfId="2412" dataCellStyle="20% - Énfasis3">
      <calculatedColumnFormula>IFERROR(VLOOKUP(E60,TablaIndicadores[[Código]:[Unidad de medida]],3,0),"")</calculatedColumnFormula>
    </tableColumn>
    <tableColumn id="5" xr3:uid="{0AADF70F-D2EB-446A-A5E7-BDC13067D3E9}" name="Cantidad" totalsRowFunction="custom" dataDxfId="2411" totalsRowDxfId="2410">
      <totalsRowFormula array="1">IF(AND(IF(C52="Incluir",TablaSTdA1.1521096464505546587628[Unidad de medida]&gt;=0,TablaSTdA1.1521096464505546587628[Unidad de medida]=""))=FALSE,"No rellene el indicador sin seleccionar que quiere incluir el subtipo de acción","")</totalsRowFormula>
    </tableColumn>
    <tableColumn id="7" xr3:uid="{062C1929-6E2A-416C-A7F5-2403F5D6DE41}" name="Incluido" dataDxfId="2409" totalsRowDxfId="2408" dataCellStyle="20% - Énfasis3"/>
  </tableColumns>
  <tableStyleInfo name="TableStyleLight9" showFirstColumn="0" showLastColumn="0" showRowStripes="1" showColumnStripes="0"/>
</table>
</file>

<file path=xl/tables/table2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8" xr:uid="{8F561309-3DA1-4D4F-B300-769224B7C601}" name="TablaSTdA1.148531197465506547588629" displayName="TablaSTdA1.148531197465506547588629" ref="D68:I70" headerRowDxfId="2407" headerRowBorderDxfId="2406" tableBorderDxfId="2405" totalsRowBorderDxfId="2404">
  <autoFilter ref="D68:I70" xr:uid="{42E9B6F1-DF53-4168-8B21-F601DDFBCA60}"/>
  <tableColumns count="6">
    <tableColumn id="1" xr3:uid="{F678FD21-6838-4A99-AA9E-75FDEF32F1A8}" name="Tipo de Indicador" totalsRowLabel="Resultado" dataDxfId="2403" totalsRowDxfId="2402"/>
    <tableColumn id="2" xr3:uid="{6E8F0628-8D14-4174-9B6F-9A68F0B204CF}" name="Código indicador" totalsRowLabel="RC014" dataDxfId="2401" totalsRowDxfId="2400"/>
    <tableColumn id="3" xr3:uid="{E543824E-8923-4181-A865-3D0A3FA1763F}" name="Indicador" dataDxfId="2399" totalsRowDxfId="2398" dataCellStyle="20% - Énfasis3">
      <calculatedColumnFormula>IFERROR(VLOOKUP(E69,TablaIndicadores[[Código]:[Unidad de medida]],2,0),"")</calculatedColumnFormula>
    </tableColumn>
    <tableColumn id="4" xr3:uid="{8C3816B1-939C-4C73-9C37-03DA3415B873}" name="Unidad de medida" dataDxfId="2397" totalsRowDxfId="2396" dataCellStyle="20% - Énfasis3">
      <calculatedColumnFormula>IFERROR(VLOOKUP(E69,TablaIndicadores[[Código]:[Unidad de medida]],3,0),"")</calculatedColumnFormula>
    </tableColumn>
    <tableColumn id="5" xr3:uid="{445A2655-5256-4EFC-A163-AEA2487B5DE4}" name="Cantidad" totalsRowFunction="custom" dataDxfId="2395" totalsRowDxfId="2394">
      <totalsRowFormula array="1">IF(AND(IF(C61="Incluir",TablaSTdA1.148531197465506547588629[Unidad de medida]&gt;=0,TablaSTdA1.148531197465506547588629[Unidad de medida]=""))=FALSE,"No rellene el indicador sin seleccionar que quiere incluir el subtipo de acción","")</totalsRowFormula>
    </tableColumn>
    <tableColumn id="7" xr3:uid="{DF48F123-CD5D-4B8B-98BD-32B1C985B8AA}" name="Incluido" dataDxfId="2393" totalsRowDxfId="2392" dataCellStyle="20% - Énfasis3"/>
  </tableColumns>
  <tableStyleInfo name="TableStyleLight9" showFirstColumn="0" showLastColumn="0" showRowStripes="1" showColumnStripes="0"/>
</table>
</file>

<file path=xl/tables/table2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9" xr:uid="{01275F3B-FB11-441E-8910-F5A04961A727}" name="TablaSTdA1.152541298466507548589630" displayName="TablaSTdA1.152541298466507548589630" ref="D79:I81" headerRowDxfId="2391" headerRowBorderDxfId="2390" tableBorderDxfId="2389" totalsRowBorderDxfId="2388">
  <autoFilter ref="D79:I81" xr:uid="{841A434A-E4A4-4475-B699-6C7E979BCFAB}"/>
  <tableColumns count="6">
    <tableColumn id="1" xr3:uid="{58EF1273-4FBA-46E7-AD86-8746B237A16B}" name="Tipo de Indicador" totalsRowLabel="Resultado" dataDxfId="2387" totalsRowDxfId="2386" dataCellStyle="20% - Énfasis3"/>
    <tableColumn id="2" xr3:uid="{CCF67F89-C52A-42C3-AD99-3C94962663D1}" name="Código indicador" totalsRowLabel="RC014" dataDxfId="2385" totalsRowDxfId="2384"/>
    <tableColumn id="3" xr3:uid="{DC115966-1D1B-4808-9C44-0D3F71782FD4}" name="Indicador" dataDxfId="2383" totalsRowDxfId="2382" dataCellStyle="20% - Énfasis3">
      <calculatedColumnFormula>IFERROR(VLOOKUP(E80,TablaIndicadores[[Código]:[Unidad de medida]],2,0),"")</calculatedColumnFormula>
    </tableColumn>
    <tableColumn id="4" xr3:uid="{218E8AC7-8ABF-4D25-8F90-993074AFF653}" name="Unidad de medida" dataDxfId="2381" totalsRowDxfId="2380" dataCellStyle="20% - Énfasis3">
      <calculatedColumnFormula>IFERROR(VLOOKUP(E80,TablaIndicadores[[Código]:[Unidad de medida]],3,0),"")</calculatedColumnFormula>
    </tableColumn>
    <tableColumn id="5" xr3:uid="{87191201-2BC4-4CAE-ACB0-26D65E5F98AA}" name="Cantidad" totalsRowFunction="custom" dataDxfId="2379" totalsRowDxfId="2378">
      <totalsRowFormula array="1">IF(AND(IF(C72="Incluir",TablaSTdA1.152541298466507548589630[Unidad de medida]&gt;=0,TablaSTdA1.152541298466507548589630[Unidad de medida]=""))=FALSE,"No rellene el indicador sin seleccionar que quiere incluir el subtipo de acción","")</totalsRowFormula>
    </tableColumn>
    <tableColumn id="7" xr3:uid="{0CE3DE60-7D28-4922-B718-B49F9A7296CD}" name="Incluido" dataDxfId="2377" totalsRowDxfId="2376" dataCellStyle="20% - Énfasis3"/>
  </tableColumns>
  <tableStyleInfo name="TableStyleLight9" showFirstColumn="0" showLastColumn="0" showRowStripes="1" showColumnStripes="0"/>
</table>
</file>

<file path=xl/tables/table3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0" xr:uid="{54769BF9-452D-4137-A5F0-C6AFA0160FFB}" name="TablaSTdA1.14853551399467508549590631" displayName="TablaSTdA1.14853551399467508549590631" ref="D88:I90" headerRowDxfId="2375" dataDxfId="2373" headerRowBorderDxfId="2374" tableBorderDxfId="2372" totalsRowBorderDxfId="2371" dataCellStyle="20% - Énfasis3">
  <autoFilter ref="D88:I90" xr:uid="{87A593CD-D0F2-482E-856A-FEEA60DFE682}"/>
  <tableColumns count="6">
    <tableColumn id="1" xr3:uid="{3C5B8E7E-62EE-41BE-AF18-4999C35F3791}" name="Tipo de Indicador" totalsRowLabel="Resultado" dataDxfId="2370" totalsRowDxfId="2369"/>
    <tableColumn id="2" xr3:uid="{CC18358C-1D32-4AEA-A490-893B24A65372}" name="Código indicador" totalsRowLabel="RC014" dataDxfId="2368" totalsRowDxfId="2367"/>
    <tableColumn id="3" xr3:uid="{9ADB38F5-BA1D-4035-B919-3E4DF111FD7F}" name="Indicador" dataDxfId="2366" totalsRowDxfId="2365" dataCellStyle="20% - Énfasis3">
      <calculatedColumnFormula>IFERROR(VLOOKUP(E89,TablaIndicadores[[Código]:[Unidad de medida]],2,0),"")</calculatedColumnFormula>
    </tableColumn>
    <tableColumn id="4" xr3:uid="{4DB61D6E-0DE1-44BA-98CF-3DAC605E46C9}" name="Unidad de medida" dataDxfId="2364" totalsRowDxfId="2363" dataCellStyle="20% - Énfasis3">
      <calculatedColumnFormula>IFERROR(VLOOKUP(E89,TablaIndicadores[[Código]:[Unidad de medida]],3,0),"")</calculatedColumnFormula>
    </tableColumn>
    <tableColumn id="5" xr3:uid="{955F4AD2-2806-49A2-ABCB-6DC3D948ED28}" name="Cantidad" totalsRowFunction="custom" dataDxfId="2362" totalsRowDxfId="2361">
      <totalsRowFormula array="1">IF(AND(IF(C81="Incluir",TablaSTdA1.14853551399467508549590631[Unidad de medida]&gt;=0,TablaSTdA1.14853551399467508549590631[Unidad de medida]=""))=FALSE,"No rellene el indicador sin seleccionar que quiere incluir el subtipo de acción","")</totalsRowFormula>
    </tableColumn>
    <tableColumn id="7" xr3:uid="{7FEE97DC-B4FB-4A3C-A4CD-FF0577781B94}" name="Incluido" dataDxfId="2360" totalsRowDxfId="2359" dataCellStyle="20% - Énfasis3"/>
  </tableColumns>
  <tableStyleInfo name="TableStyleLight9" showFirstColumn="0" showLastColumn="0" showRowStripes="1" showColumnStripes="0"/>
</table>
</file>

<file path=xl/tables/table3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1" xr:uid="{334DE239-00CC-4C16-B881-2D017C336EF2}" name="TablaSTdA1.14853555614100468509550591632" displayName="TablaSTdA1.14853555614100468509550591632" ref="D97:I99" headerRowDxfId="2358" dataDxfId="2356" headerRowBorderDxfId="2357" tableBorderDxfId="2355" totalsRowBorderDxfId="2354" dataCellStyle="20% - Énfasis3">
  <autoFilter ref="D97:I99" xr:uid="{DEA36D4B-04A8-43A7-9106-6A8935E26BEB}"/>
  <tableColumns count="6">
    <tableColumn id="1" xr3:uid="{E3D35E1B-A935-4AAC-A95C-99377A82B2E2}" name="Tipo de Indicador" totalsRowLabel="Resultado" dataDxfId="2353" totalsRowDxfId="2352"/>
    <tableColumn id="2" xr3:uid="{4FE0514F-34E2-43F8-8131-B1B243DD8E66}" name="Código indicador" totalsRowLabel="RC014" dataDxfId="2351" totalsRowDxfId="2350"/>
    <tableColumn id="3" xr3:uid="{19AFE3F2-7C4E-4F79-BD89-F7D998E13E2E}" name="Indicador" dataDxfId="2349" totalsRowDxfId="2348" dataCellStyle="20% - Énfasis3">
      <calculatedColumnFormula>IFERROR(VLOOKUP(E98,TablaIndicadores[[Código]:[Unidad de medida]],2,0),"")</calculatedColumnFormula>
    </tableColumn>
    <tableColumn id="4" xr3:uid="{C47F997B-986F-4E45-9883-AC700FD4CC66}" name="Unidad de medida" dataDxfId="2347" totalsRowDxfId="2346" dataCellStyle="20% - Énfasis3">
      <calculatedColumnFormula>IFERROR(VLOOKUP(E98,TablaIndicadores[[Código]:[Unidad de medida]],3,0),"")</calculatedColumnFormula>
    </tableColumn>
    <tableColumn id="5" xr3:uid="{5EE989FF-77D3-4C1F-84D5-56D94294E238}" name="Cantidad" totalsRowFunction="custom" dataDxfId="2345" totalsRowDxfId="2344">
      <totalsRowFormula array="1">IF(AND(IF(C90="Incluir",TablaSTdA1.14853555614100468509550591632[Unidad de medida]&gt;=0,TablaSTdA1.14853555614100468509550591632[Unidad de medida]=""))=FALSE,"No rellene el indicador sin seleccionar que quiere incluir el subtipo de acción","")</totalsRowFormula>
    </tableColumn>
    <tableColumn id="7" xr3:uid="{9D683C80-DEC6-4856-B87C-144D0857D2FE}" name="Incluido" dataDxfId="2343" totalsRowDxfId="2342" dataCellStyle="20% - Énfasis3"/>
  </tableColumns>
  <tableStyleInfo name="TableStyleLight9" showFirstColumn="0" showLastColumn="0" showRowStripes="1" showColumnStripes="0"/>
</table>
</file>

<file path=xl/tables/table3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2" xr:uid="{B8A81217-A8ED-4758-8244-FB1445A5055A}" name="TablaSTdA1.1485355565715101469510551592633" displayName="TablaSTdA1.1485355565715101469510551592633" ref="D106:I108" headerRowDxfId="2341" dataDxfId="2339" headerRowBorderDxfId="2340" tableBorderDxfId="2338" totalsRowBorderDxfId="2337" dataCellStyle="20% - Énfasis3">
  <autoFilter ref="D106:I108" xr:uid="{6581E392-A142-4728-9795-A807192909F7}"/>
  <tableColumns count="6">
    <tableColumn id="1" xr3:uid="{5F45D523-0141-4FC1-ADB5-7AC3AB92A057}" name="Tipo de Indicador" totalsRowLabel="Resultado" dataDxfId="2336" totalsRowDxfId="2335"/>
    <tableColumn id="2" xr3:uid="{7EA40C8B-1C3D-4BFB-9444-9A4F3D10A698}" name="Código indicador" totalsRowLabel="RC014" dataDxfId="2334" totalsRowDxfId="2333"/>
    <tableColumn id="3" xr3:uid="{8141FD3B-6488-4025-982E-0610099CD55D}" name="Indicador" dataDxfId="2332" totalsRowDxfId="2331" dataCellStyle="20% - Énfasis3">
      <calculatedColumnFormula>IFERROR(VLOOKUP(E107,TablaIndicadores[[Código]:[Unidad de medida]],2,0),"")</calculatedColumnFormula>
    </tableColumn>
    <tableColumn id="4" xr3:uid="{1352DF90-D491-4693-99C8-0FA328CBAEDB}" name="Unidad de medida" dataDxfId="2330" totalsRowDxfId="2329" dataCellStyle="20% - Énfasis3">
      <calculatedColumnFormula>IFERROR(VLOOKUP(E107,TablaIndicadores[[Código]:[Unidad de medida]],3,0),"")</calculatedColumnFormula>
    </tableColumn>
    <tableColumn id="5" xr3:uid="{1EB76585-B202-4A86-A258-2F8C580E8172}" name="Cantidad" totalsRowFunction="custom" dataDxfId="2328" totalsRowDxfId="2327">
      <totalsRowFormula array="1">IF(AND(IF(C99="Incluir",TablaSTdA1.1485355565715101469510551592633[Unidad de medida]&gt;=0,TablaSTdA1.1485355565715101469510551592633[Unidad de medida]=""))=FALSE,"No rellene el indicador sin seleccionar que quiere incluir el subtipo de acción","")</totalsRowFormula>
    </tableColumn>
    <tableColumn id="7" xr3:uid="{F639DBC6-BCD0-416C-B82E-13968F84DED9}" name="Incluido" dataDxfId="2326" totalsRowDxfId="2325" dataCellStyle="20% - Énfasis3"/>
  </tableColumns>
  <tableStyleInfo name="TableStyleLight9" showFirstColumn="0" showLastColumn="0" showRowStripes="1" showColumnStripes="0"/>
</table>
</file>

<file path=xl/tables/table3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3" xr:uid="{F1535B0A-93A4-4D4D-8E1B-D26A341E8098}" name="TablaSTdA1.148535556575816102470511552593634" displayName="TablaSTdA1.148535556575816102470511552593634" ref="D115:I117" headerRowDxfId="2324" dataDxfId="2322" headerRowBorderDxfId="2323" tableBorderDxfId="2321" totalsRowBorderDxfId="2320" dataCellStyle="20% - Énfasis3">
  <autoFilter ref="D115:I117" xr:uid="{93ECB9AF-BC8A-4D88-A632-C52C718F2C71}"/>
  <tableColumns count="6">
    <tableColumn id="1" xr3:uid="{4E243E65-D06C-496E-8648-7933A4D149B5}" name="Tipo de Indicador" totalsRowLabel="Resultado" dataDxfId="2319" totalsRowDxfId="2318"/>
    <tableColumn id="2" xr3:uid="{DE2FDDA3-AE0D-4EC9-AEF0-58ECA7F2AA7B}" name="Código indicador" totalsRowLabel="RC014" dataDxfId="2317" totalsRowDxfId="2316"/>
    <tableColumn id="3" xr3:uid="{B4FC32A0-79AE-4B88-952A-FFBB60C65EEF}" name="Indicador" dataDxfId="2315" totalsRowDxfId="2314" dataCellStyle="20% - Énfasis3">
      <calculatedColumnFormula>IFERROR(VLOOKUP(E116,TablaIndicadores[[Código]:[Unidad de medida]],2,0),"")</calculatedColumnFormula>
    </tableColumn>
    <tableColumn id="4" xr3:uid="{588CE0C5-5699-45B3-A980-11C108B299C1}" name="Unidad de medida" dataDxfId="2313" totalsRowDxfId="2312" dataCellStyle="20% - Énfasis3">
      <calculatedColumnFormula>IFERROR(VLOOKUP(E116,TablaIndicadores[[Código]:[Unidad de medida]],3,0),"")</calculatedColumnFormula>
    </tableColumn>
    <tableColumn id="5" xr3:uid="{C9B81445-8C24-484D-A7E0-C44BDC22108F}" name="Cantidad" totalsRowFunction="custom" dataDxfId="2311" totalsRowDxfId="2310">
      <totalsRowFormula array="1">IF(AND(IF(C108="Incluir",TablaSTdA1.148535556575816102470511552593634[Unidad de medida]&gt;=0,TablaSTdA1.148535556575816102470511552593634[Unidad de medida]=""))=FALSE,"No rellene el indicador sin seleccionar que quiere incluir el subtipo de acción","")</totalsRowFormula>
    </tableColumn>
    <tableColumn id="7" xr3:uid="{D59669C9-9ED6-421A-8A16-2D1EAD6FF470}" name="Incluido" dataDxfId="2309" totalsRowDxfId="2308" dataCellStyle="20% - Énfasis3"/>
  </tableColumns>
  <tableStyleInfo name="TableStyleLight9" showFirstColumn="0" showLastColumn="0" showRowStripes="1" showColumnStripes="0"/>
</table>
</file>

<file path=xl/tables/table3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4" xr:uid="{F1ABB9D2-32C0-4930-9480-99FEFECFD6D8}" name="TablaSTdA1.14853555657585917103471512553594635" displayName="TablaSTdA1.14853555657585917103471512553594635" ref="D124:I126" headerRowDxfId="2307" dataDxfId="2305" headerRowBorderDxfId="2306" tableBorderDxfId="2304" totalsRowBorderDxfId="2303" dataCellStyle="20% - Énfasis3">
  <autoFilter ref="D124:I126" xr:uid="{554BE6C9-C1EE-49BC-B5D3-B7CF164F53F0}"/>
  <tableColumns count="6">
    <tableColumn id="1" xr3:uid="{C9ED9ECD-13E4-4F3B-8D96-5200F69177CA}" name="Tipo de Indicador" totalsRowLabel="Resultado" dataDxfId="2302" totalsRowDxfId="2301"/>
    <tableColumn id="2" xr3:uid="{C99492E0-7906-4A1A-807B-406479E27C69}" name="Código indicador" totalsRowLabel="RC014" dataDxfId="2300" totalsRowDxfId="2299"/>
    <tableColumn id="3" xr3:uid="{03BF5CDC-0AAF-4680-8578-DB32C3975F50}" name="Indicador" dataDxfId="2298" totalsRowDxfId="2297" dataCellStyle="20% - Énfasis3">
      <calculatedColumnFormula>IFERROR(VLOOKUP(E125,TablaIndicadores[[Código]:[Unidad de medida]],2,0),"")</calculatedColumnFormula>
    </tableColumn>
    <tableColumn id="4" xr3:uid="{A1BF51A8-A356-4383-8EC5-EEBC83B59E26}" name="Unidad de medida" dataDxfId="2296" totalsRowDxfId="2295" dataCellStyle="20% - Énfasis3">
      <calculatedColumnFormula>IFERROR(VLOOKUP(E125,TablaIndicadores[[Código]:[Unidad de medida]],3,0),"")</calculatedColumnFormula>
    </tableColumn>
    <tableColumn id="5" xr3:uid="{76B389E3-6D9B-48CE-8E90-5796CA7052D7}" name="Cantidad" totalsRowFunction="custom" dataDxfId="2294" totalsRowDxfId="2293">
      <totalsRowFormula array="1">IF(AND(IF(C117="Incluir",TablaSTdA1.14853555657585917103471512553594635[Unidad de medida]&gt;=0,TablaSTdA1.14853555657585917103471512553594635[Unidad de medida]=""))=FALSE,"No rellene el indicador sin seleccionar que quiere incluir el subtipo de acción","")</totalsRowFormula>
    </tableColumn>
    <tableColumn id="7" xr3:uid="{82C1029E-8312-449B-9D0D-D72365C6CB79}" name="Incluido" dataDxfId="2292" totalsRowDxfId="2291" dataCellStyle="20% - Énfasis3"/>
  </tableColumns>
  <tableStyleInfo name="TableStyleLight9" showFirstColumn="0" showLastColumn="0" showRowStripes="1" showColumnStripes="0"/>
</table>
</file>

<file path=xl/tables/table3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5" xr:uid="{E2EEE6F6-C7EE-4473-AC6F-85B2F7624C1F}" name="TablaSTdA1.1485355565758596018104472513554595636" displayName="TablaSTdA1.1485355565758596018104472513554595636" ref="D133:I135" headerRowDxfId="2290" dataDxfId="2288" headerRowBorderDxfId="2289" tableBorderDxfId="2287" totalsRowBorderDxfId="2286" dataCellStyle="20% - Énfasis3">
  <autoFilter ref="D133:I135" xr:uid="{9E2266F5-8C03-44DD-9193-189E2DA89D55}"/>
  <tableColumns count="6">
    <tableColumn id="1" xr3:uid="{FEEE500A-C304-486B-923A-04331BAFAAC9}" name="Tipo de Indicador" totalsRowLabel="Resultado" dataDxfId="2285" totalsRowDxfId="2284"/>
    <tableColumn id="2" xr3:uid="{1B55C486-8F2A-47D0-A40F-D23ABC792432}" name="Código indicador" totalsRowLabel="RC014" dataDxfId="2283" totalsRowDxfId="2282"/>
    <tableColumn id="3" xr3:uid="{9C905D90-7200-489D-9470-9C10681BA92A}" name="Indicador" dataDxfId="2281" totalsRowDxfId="2280" dataCellStyle="20% - Énfasis3">
      <calculatedColumnFormula>IFERROR(VLOOKUP(E134,TablaIndicadores[[Código]:[Unidad de medida]],2,0),"")</calculatedColumnFormula>
    </tableColumn>
    <tableColumn id="4" xr3:uid="{D3B607D6-BE33-4AD4-84BB-3A811FE0AA3D}" name="Unidad de medida" dataDxfId="2279" totalsRowDxfId="2278" dataCellStyle="20% - Énfasis3">
      <calculatedColumnFormula>IFERROR(VLOOKUP(E134,TablaIndicadores[[Código]:[Unidad de medida]],3,0),"")</calculatedColumnFormula>
    </tableColumn>
    <tableColumn id="5" xr3:uid="{704FD55E-AFB4-49E6-B35D-42B12A498C96}" name="Cantidad" totalsRowFunction="custom" dataDxfId="2277" totalsRowDxfId="2276">
      <totalsRowFormula array="1">IF(AND(IF(C126="Incluir",TablaSTdA1.1485355565758596018104472513554595636[Unidad de medida]&gt;=0,TablaSTdA1.1485355565758596018104472513554595636[Unidad de medida]=""))=FALSE,"No rellene el indicador sin seleccionar que quiere incluir el subtipo de acción","")</totalsRowFormula>
    </tableColumn>
    <tableColumn id="7" xr3:uid="{4D60D603-EB31-489E-BB2C-446D8E652531}" name="Incluido" dataDxfId="2275" totalsRowDxfId="2274" dataCellStyle="20% - Énfasis3"/>
  </tableColumns>
  <tableStyleInfo name="TableStyleLight9" showFirstColumn="0" showLastColumn="0" showRowStripes="1" showColumnStripes="0"/>
</table>
</file>

<file path=xl/tables/table3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6" xr:uid="{666E2E72-6A52-415C-9427-817717DA41A4}" name="TablaSTdA1.152546120105473514555596637" displayName="TablaSTdA1.152546120105473514555596637" ref="D144:I146" headerRowDxfId="2273" dataDxfId="2271" headerRowBorderDxfId="2272" tableBorderDxfId="2270" totalsRowBorderDxfId="2269" dataCellStyle="20% - Énfasis3">
  <autoFilter ref="D144:I146" xr:uid="{C5A14A54-2A8C-44BA-B0C4-CB68B2AB300A}"/>
  <tableColumns count="6">
    <tableColumn id="1" xr3:uid="{CD663E9D-7CDE-41A5-A5FF-EC1F7B587944}" name="Tipo de Indicador" totalsRowLabel="Resultado" dataDxfId="2268" totalsRowDxfId="2267"/>
    <tableColumn id="2" xr3:uid="{D126EF33-3785-424F-908C-2074F042ECF0}" name="Código indicador" totalsRowLabel="RC014" dataDxfId="2266" totalsRowDxfId="2265"/>
    <tableColumn id="3" xr3:uid="{B9FE9ED5-0815-4BA8-B2D4-D2A60EB8B84A}" name="Indicador" dataDxfId="2264" totalsRowDxfId="2263" dataCellStyle="20% - Énfasis3">
      <calculatedColumnFormula>IFERROR(VLOOKUP(E145,TablaIndicadores[[Código]:[Unidad de medida]],2,0),"")</calculatedColumnFormula>
    </tableColumn>
    <tableColumn id="4" xr3:uid="{B354FBB8-4B85-4FAF-8CD4-17A61E33C9AA}" name="Unidad de medida" dataDxfId="2262" totalsRowDxfId="2261" dataCellStyle="20% - Énfasis3">
      <calculatedColumnFormula>IFERROR(VLOOKUP(E145,TablaIndicadores[[Código]:[Unidad de medida]],3,0),"")</calculatedColumnFormula>
    </tableColumn>
    <tableColumn id="5" xr3:uid="{61615BBD-FBFD-428C-A916-15C5D0C84CD9}" name="Cantidad" totalsRowFunction="custom" dataDxfId="2260" totalsRowDxfId="2259">
      <totalsRowFormula array="1">IF(AND(IF(C137="Incluir",TablaSTdA1.152546120105473514555596637[Unidad de medida]&gt;=0,TablaSTdA1.152546120105473514555596637[Unidad de medida]=""))=FALSE,"No rellene el indicador sin seleccionar que quiere incluir el subtipo de acción","")</totalsRowFormula>
    </tableColumn>
    <tableColumn id="7" xr3:uid="{907BC3F5-1EA5-414D-A567-CD57BCC5D539}" name="Incluido" dataDxfId="2258" totalsRowDxfId="2257" dataCellStyle="20% - Énfasis3"/>
  </tableColumns>
  <tableStyleInfo name="TableStyleLight9" showFirstColumn="0" showLastColumn="0" showRowStripes="1" showColumnStripes="0"/>
</table>
</file>

<file path=xl/tables/table3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7" xr:uid="{DF3CB9B7-6152-43DD-9B94-B6A883577809}" name="TablaSTdA1.15254616221106474515556597638" displayName="TablaSTdA1.15254616221106474515556597638" ref="D153:I155" headerRowDxfId="2256" dataDxfId="2254" headerRowBorderDxfId="2255" tableBorderDxfId="2253" totalsRowBorderDxfId="2252" dataCellStyle="20% - Énfasis3">
  <autoFilter ref="D153:I155" xr:uid="{3D0A72F9-E111-4312-B272-8E0AE7862817}"/>
  <tableColumns count="6">
    <tableColumn id="1" xr3:uid="{D8AE8378-2943-4318-AFD8-5DD0A264B2A8}" name="Tipo de Indicador" totalsRowLabel="Resultado" dataDxfId="2251" totalsRowDxfId="2250"/>
    <tableColumn id="2" xr3:uid="{6FB49DBB-B520-4BB9-9807-2633A9BBAB4B}" name="Código indicador" totalsRowLabel="RC014" dataDxfId="2249" totalsRowDxfId="2248"/>
    <tableColumn id="3" xr3:uid="{C4BF589D-3B1C-49B0-B93A-88A1729F401C}" name="Indicador" dataDxfId="2247" totalsRowDxfId="2246" dataCellStyle="20% - Énfasis3">
      <calculatedColumnFormula>IFERROR(VLOOKUP(E154,TablaIndicadores[[Código]:[Unidad de medida]],2,0),"")</calculatedColumnFormula>
    </tableColumn>
    <tableColumn id="4" xr3:uid="{7D375F4E-E98D-4652-85C0-9C425782014A}" name="Unidad de medida" dataDxfId="2245" totalsRowDxfId="2244" dataCellStyle="20% - Énfasis3">
      <calculatedColumnFormula>IFERROR(VLOOKUP(E154,TablaIndicadores[[Código]:[Unidad de medida]],3,0),"")</calculatedColumnFormula>
    </tableColumn>
    <tableColumn id="5" xr3:uid="{37A692F2-76A4-49ED-86C4-E3BDEF02E5BE}" name="Cantidad" totalsRowFunction="custom" dataDxfId="2243" totalsRowDxfId="2242">
      <totalsRowFormula array="1">IF(AND(IF(C146="Incluir",TablaSTdA1.15254616221106474515556597638[Unidad de medida]&gt;=0,TablaSTdA1.15254616221106474515556597638[Unidad de medida]=""))=FALSE,"No rellene el indicador sin seleccionar que quiere incluir el subtipo de acción","")</totalsRowFormula>
    </tableColumn>
    <tableColumn id="7" xr3:uid="{F45F65BF-B4D8-479E-BC8E-99B7BDAF6B70}" name="Incluido" dataDxfId="2241" totalsRowDxfId="2240" dataCellStyle="20% - Énfasis3"/>
  </tableColumns>
  <tableStyleInfo name="TableStyleLight9" showFirstColumn="0" showLastColumn="0" showRowStripes="1" showColumnStripes="0"/>
</table>
</file>

<file path=xl/tables/table3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8" xr:uid="{BA4A8952-0D4B-433F-96D2-CCEE8642F398}" name="TablaSTdA1.1525461626322107475516557598639" displayName="TablaSTdA1.1525461626322107475516557598639" ref="D162:I164" headerRowDxfId="2239" dataDxfId="2237" headerRowBorderDxfId="2238" tableBorderDxfId="2236" totalsRowBorderDxfId="2235" dataCellStyle="20% - Énfasis3">
  <autoFilter ref="D162:I164" xr:uid="{F4B163C6-3327-4DE7-81E1-8B884E98BBD6}"/>
  <tableColumns count="6">
    <tableColumn id="1" xr3:uid="{69B19029-B27B-4FF6-8BD5-16B4FF0974BF}" name="Tipo de Indicador" totalsRowLabel="Resultado" dataDxfId="2234" totalsRowDxfId="2233"/>
    <tableColumn id="2" xr3:uid="{DCC6DA2B-C374-4E99-B80B-5E5BA5519792}" name="Código indicador" totalsRowLabel="RC014" dataDxfId="2232" totalsRowDxfId="2231"/>
    <tableColumn id="3" xr3:uid="{039E116C-2B42-4029-BAB2-98995A7B48A4}" name="Indicador" dataDxfId="2230" totalsRowDxfId="2229" dataCellStyle="20% - Énfasis3">
      <calculatedColumnFormula>IFERROR(VLOOKUP(E163,TablaIndicadores[[Código]:[Unidad de medida]],2,0),"")</calculatedColumnFormula>
    </tableColumn>
    <tableColumn id="4" xr3:uid="{EDA5F99D-A2C1-44D9-A962-9290DED63CF9}" name="Unidad de medida" dataDxfId="2228" totalsRowDxfId="2227" dataCellStyle="20% - Énfasis3">
      <calculatedColumnFormula>IFERROR(VLOOKUP(E163,TablaIndicadores[[Código]:[Unidad de medida]],3,0),"")</calculatedColumnFormula>
    </tableColumn>
    <tableColumn id="5" xr3:uid="{C2FF2E2C-918C-4F85-8F0F-01C01D3080EF}" name="Cantidad" totalsRowFunction="custom" dataDxfId="2226" totalsRowDxfId="2225">
      <totalsRowFormula array="1">IF(AND(IF(C155="Incluir",TablaSTdA1.1525461626322107475516557598639[Unidad de medida]&gt;=0,TablaSTdA1.1525461626322107475516557598639[Unidad de medida]=""))=FALSE,"No rellene el indicador sin seleccionar que quiere incluir el subtipo de acción","")</totalsRowFormula>
    </tableColumn>
    <tableColumn id="7" xr3:uid="{880EDDF0-717B-41D4-8B8C-5507CB9FB936}" name="Incluido" dataDxfId="2224" totalsRowDxfId="2223" dataCellStyle="20% - Énfasis3"/>
  </tableColumns>
  <tableStyleInfo name="TableStyleLight9" showFirstColumn="0" showLastColumn="0" showRowStripes="1" showColumnStripes="0"/>
</table>
</file>

<file path=xl/tables/table3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9" xr:uid="{2FE16DFB-D47F-4169-A24F-89017F4F2857}" name="TablaSTdA1.152546162636423108476517558599640" displayName="TablaSTdA1.152546162636423108476517558599640" ref="D171:I173" headerRowDxfId="2222" dataDxfId="2220" headerRowBorderDxfId="2221" tableBorderDxfId="2219" totalsRowBorderDxfId="2218" dataCellStyle="20% - Énfasis3">
  <autoFilter ref="D171:I173" xr:uid="{0C2E3642-E261-4EC5-BC93-94C155FF95BD}"/>
  <tableColumns count="6">
    <tableColumn id="1" xr3:uid="{5D7260CB-722B-4DE0-ACA8-E2DB1415810C}" name="Tipo de Indicador" totalsRowLabel="Resultado" dataDxfId="2217" totalsRowDxfId="2216"/>
    <tableColumn id="2" xr3:uid="{E3FA041E-3A9F-4CF5-8FCD-DCBAA4C19EE3}" name="Código indicador" totalsRowLabel="RC014" dataDxfId="2215" totalsRowDxfId="2214"/>
    <tableColumn id="3" xr3:uid="{37F0CBD4-782C-412E-B69B-0B106287B760}" name="Indicador" dataDxfId="2213" totalsRowDxfId="2212" dataCellStyle="20% - Énfasis3">
      <calculatedColumnFormula>IFERROR(VLOOKUP(E172,TablaIndicadores[[Código]:[Unidad de medida]],2,0),"")</calculatedColumnFormula>
    </tableColumn>
    <tableColumn id="4" xr3:uid="{7916FEFE-96DC-47BC-B0C1-3E7A39C050F1}" name="Unidad de medida" dataDxfId="2211" totalsRowDxfId="2210" dataCellStyle="20% - Énfasis3">
      <calculatedColumnFormula>IFERROR(VLOOKUP(E172,TablaIndicadores[[Código]:[Unidad de medida]],3,0),"")</calculatedColumnFormula>
    </tableColumn>
    <tableColumn id="5" xr3:uid="{14537B6C-9336-4CF1-925A-502A3783A848}" name="Cantidad" totalsRowFunction="custom" dataDxfId="2209" totalsRowDxfId="2208">
      <totalsRowFormula array="1">IF(AND(IF(C164="Incluir",TablaSTdA1.152546162636423108476517558599640[Unidad de medida]&gt;=0,TablaSTdA1.152546162636423108476517558599640[Unidad de medida]=""))=FALSE,"No rellene el indicador sin seleccionar que quiere incluir el subtipo de acción","")</totalsRowFormula>
    </tableColumn>
    <tableColumn id="7" xr3:uid="{23A07CCC-5FB2-4C5C-A1DB-BFB6E70DE295}" name="Incluido" dataDxfId="2207" totalsRowDxfId="2206" dataCellStyle="20% - Énfasis3"/>
  </tableColumns>
  <tableStyleInfo name="TableStyleLight9" showFirstColumn="0" showLastColumn="0" showRowStripes="1" showColumnStripes="0"/>
</table>
</file>

<file path=xl/tables/table3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0" xr:uid="{58802E55-33D2-422E-AA7A-046A237E6D87}" name="TablaSTdA1.15254616263646524109477518559600641" displayName="TablaSTdA1.15254616263646524109477518559600641" ref="D180:I182" headerRowDxfId="2205" dataDxfId="2203" headerRowBorderDxfId="2204" tableBorderDxfId="2202" totalsRowBorderDxfId="2201" dataCellStyle="20% - Énfasis3">
  <autoFilter ref="D180:I182" xr:uid="{F356F671-86E7-486B-BF05-7FD307BD4A1B}"/>
  <tableColumns count="6">
    <tableColumn id="1" xr3:uid="{AF125D8C-9046-450C-A3E5-F38AD76BFAD0}" name="Tipo de Indicador" totalsRowLabel="Resultado" dataDxfId="2200" totalsRowDxfId="2199"/>
    <tableColumn id="2" xr3:uid="{263BDDAF-2D3D-4214-8E48-6E5CB6B82C90}" name="Código indicador" totalsRowLabel="RC014" dataDxfId="2198" totalsRowDxfId="2197"/>
    <tableColumn id="3" xr3:uid="{0AAB3132-965C-464D-A3EE-679B3C28E34F}" name="Indicador" dataDxfId="2196" totalsRowDxfId="2195" dataCellStyle="20% - Énfasis3">
      <calculatedColumnFormula>IFERROR(VLOOKUP(E181,TablaIndicadores[[Código]:[Unidad de medida]],2,0),"")</calculatedColumnFormula>
    </tableColumn>
    <tableColumn id="4" xr3:uid="{50206A0E-004F-4333-9FC5-622528CCD9DF}" name="Unidad de medida" dataDxfId="2194" totalsRowDxfId="2193" dataCellStyle="20% - Énfasis3">
      <calculatedColumnFormula>IFERROR(VLOOKUP(E181,TablaIndicadores[[Código]:[Unidad de medida]],3,0),"")</calculatedColumnFormula>
    </tableColumn>
    <tableColumn id="5" xr3:uid="{2FD6CACC-774A-4A63-8666-2243425DAE54}" name="Cantidad" totalsRowFunction="custom" dataDxfId="2192" totalsRowDxfId="2191">
      <totalsRowFormula array="1">IF(AND(IF(C173="Incluir",TablaSTdA1.15254616263646524109477518559600641[Unidad de medida]&gt;=0,TablaSTdA1.15254616263646524109477518559600641[Unidad de medida]=""))=FALSE,"No rellene el indicador sin seleccionar que quiere incluir el subtipo de acción","")</totalsRowFormula>
    </tableColumn>
    <tableColumn id="7" xr3:uid="{D002FC56-C67F-4AD3-BE9B-005369FAC50E}" name="Incluido" dataDxfId="2190" totalsRowDxfId="2189" dataCellStyle="20% - Énfasis3"/>
  </tableColumns>
  <tableStyleInfo name="TableStyleLight9" showFirstColumn="0" showLastColumn="0" showRowStripes="1" showColumnStripes="0"/>
</table>
</file>

<file path=xl/tables/table3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1" xr:uid="{C91E9F81-CFB3-4974-90BE-294376F42AF1}" name="TablaSTdA1.15254616625110478519560601642" displayName="TablaSTdA1.15254616625110478519560601642" ref="D191:I193" headerRowDxfId="2188" dataDxfId="2186" headerRowBorderDxfId="2187" tableBorderDxfId="2185" totalsRowBorderDxfId="2184" dataCellStyle="20% - Énfasis3">
  <autoFilter ref="D191:I193" xr:uid="{8E7C725C-33A9-48F7-806E-089DA5811EA4}"/>
  <tableColumns count="6">
    <tableColumn id="1" xr3:uid="{22C250C5-162B-4085-9F2A-C38B635BAE43}" name="Tipo de Indicador" totalsRowLabel="Resultado" dataDxfId="2183" totalsRowDxfId="2182"/>
    <tableColumn id="2" xr3:uid="{19DE6723-5DE3-4F50-B74B-CC9D08ED4408}" name="Código indicador" totalsRowLabel="RC014" dataDxfId="2181" totalsRowDxfId="2180"/>
    <tableColumn id="3" xr3:uid="{A82947EC-8A1F-4891-9B5C-680CDF0466FE}" name="Indicador" dataDxfId="2179" totalsRowDxfId="2178" dataCellStyle="20% - Énfasis3">
      <calculatedColumnFormula>IFERROR(VLOOKUP(E192,TablaIndicadores[[Código]:[Unidad de medida]],2,0),"")</calculatedColumnFormula>
    </tableColumn>
    <tableColumn id="4" xr3:uid="{F66BED57-BDDF-4787-8048-9A9D0373CAA0}" name="Unidad de medida" dataDxfId="2177" totalsRowDxfId="2176" dataCellStyle="20% - Énfasis3">
      <calculatedColumnFormula>IFERROR(VLOOKUP(E192,TablaIndicadores[[Código]:[Unidad de medida]],3,0),"")</calculatedColumnFormula>
    </tableColumn>
    <tableColumn id="5" xr3:uid="{D8DE970A-CB69-4319-9C05-91C680DA78CC}" name="Cantidad" totalsRowFunction="custom" dataDxfId="2175" totalsRowDxfId="2174">
      <totalsRowFormula array="1">IF(AND(IF(C184="Incluir",TablaSTdA1.15254616625110478519560601642[Unidad de medida]&gt;=0,TablaSTdA1.15254616625110478519560601642[Unidad de medida]=""))=FALSE,"No rellene el indicador sin seleccionar que quiere incluir el subtipo de acción","")</totalsRowFormula>
    </tableColumn>
    <tableColumn id="7" xr3:uid="{11E01503-3639-45A0-82E5-C5E0AC934BC6}" name="Incluido" dataDxfId="2173" totalsRowDxfId="2172" dataCellStyle="20% - Énfasis3"/>
  </tableColumns>
  <tableStyleInfo name="TableStyleLight9" showFirstColumn="0" showLastColumn="0" showRowStripes="1" showColumnStripes="0"/>
</table>
</file>

<file path=xl/tables/table3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2" xr:uid="{5DB79713-9166-4EF8-B8FD-75C812EB6B4F}" name="TablaSTdA1.1525461666726111479520561602643" displayName="TablaSTdA1.1525461666726111479520561602643" ref="D200:I202" headerRowDxfId="2171" dataDxfId="2169" headerRowBorderDxfId="2170" tableBorderDxfId="2168" totalsRowBorderDxfId="2167" dataCellStyle="20% - Énfasis3">
  <autoFilter ref="D200:I202" xr:uid="{718E4DC1-CFC5-4AEE-A222-F5B8AEE19899}"/>
  <tableColumns count="6">
    <tableColumn id="1" xr3:uid="{F615604F-0BC2-40E6-A585-3680A5EB41B9}" name="Tipo de Indicador" totalsRowLabel="Resultado" dataDxfId="2166" totalsRowDxfId="2165"/>
    <tableColumn id="2" xr3:uid="{60C5ECE3-016C-4FBA-9126-49A7E9BD58A0}" name="Código indicador" totalsRowLabel="RC014" dataDxfId="2164" totalsRowDxfId="2163"/>
    <tableColumn id="3" xr3:uid="{FC8EA1D8-3475-4EA9-9AE8-00B7902C853B}" name="Indicador" dataDxfId="2162" totalsRowDxfId="2161" dataCellStyle="20% - Énfasis3">
      <calculatedColumnFormula>IFERROR(VLOOKUP(E201,TablaIndicadores[[Código]:[Unidad de medida]],2,0),"")</calculatedColumnFormula>
    </tableColumn>
    <tableColumn id="4" xr3:uid="{01421016-FEF2-4511-AD07-FD5C2EDF6673}" name="Unidad de medida" dataDxfId="2160" totalsRowDxfId="2159" dataCellStyle="20% - Énfasis3">
      <calculatedColumnFormula>IFERROR(VLOOKUP(E201,TablaIndicadores[[Código]:[Unidad de medida]],3,0),"")</calculatedColumnFormula>
    </tableColumn>
    <tableColumn id="5" xr3:uid="{56BAC05A-6574-4976-8414-495A9C8765AC}" name="Cantidad" totalsRowFunction="custom" dataDxfId="2158" totalsRowDxfId="2157">
      <totalsRowFormula array="1">IF(AND(IF(C193="Incluir",TablaSTdA1.1525461666726111479520561602643[Unidad de medida]&gt;=0,TablaSTdA1.1525461666726111479520561602643[Unidad de medida]=""))=FALSE,"No rellene el indicador sin seleccionar que quiere incluir el subtipo de acción","")</totalsRowFormula>
    </tableColumn>
    <tableColumn id="7" xr3:uid="{ED698588-7049-4239-9F03-75B9615D395B}" name="Incluido" dataDxfId="2156" totalsRowDxfId="2155" dataCellStyle="20% - Énfasis3"/>
  </tableColumns>
  <tableStyleInfo name="TableStyleLight9" showFirstColumn="0" showLastColumn="0" showRowStripes="1" showColumnStripes="0"/>
</table>
</file>

<file path=xl/tables/table3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3" xr:uid="{A6C3F8B3-D196-4737-A34E-2E064F10CDDB}" name="TablaSTdA1.152546166676827112480521562603644" displayName="TablaSTdA1.152546166676827112480521562603644" ref="D209:I211" headerRowDxfId="2154" dataDxfId="2152" headerRowBorderDxfId="2153" tableBorderDxfId="2151" totalsRowBorderDxfId="2150" dataCellStyle="20% - Énfasis3">
  <autoFilter ref="D209:I211" xr:uid="{B21F3934-1224-44CC-AA2E-935D2B9B447E}"/>
  <tableColumns count="6">
    <tableColumn id="1" xr3:uid="{0F859998-12B2-479D-8C8A-9A9DE0EE14F0}" name="Tipo de Indicador" totalsRowLabel="Resultado" dataDxfId="2149" totalsRowDxfId="2148"/>
    <tableColumn id="2" xr3:uid="{01665D7B-C695-4C37-9CCD-4A42FC8891D1}" name="Código indicador" totalsRowLabel="RC014" dataDxfId="2147" totalsRowDxfId="2146"/>
    <tableColumn id="3" xr3:uid="{929BF994-9986-4A42-BB01-E61EFAAF44D8}" name="Indicador" dataDxfId="2145" totalsRowDxfId="2144" dataCellStyle="20% - Énfasis3">
      <calculatedColumnFormula>IFERROR(VLOOKUP(E210,TablaIndicadores[[Código]:[Unidad de medida]],2,0),"")</calculatedColumnFormula>
    </tableColumn>
    <tableColumn id="4" xr3:uid="{0F83D156-2735-412F-8F4F-5C11D2BAC841}" name="Unidad de medida" dataDxfId="2143" totalsRowDxfId="2142" dataCellStyle="20% - Énfasis3">
      <calculatedColumnFormula>IFERROR(VLOOKUP(E210,TablaIndicadores[[Código]:[Unidad de medida]],3,0),"")</calculatedColumnFormula>
    </tableColumn>
    <tableColumn id="5" xr3:uid="{6A76D4B2-FFB3-48C8-AD0F-B6B67CD4E8AE}" name="Cantidad" totalsRowFunction="custom" dataDxfId="2141" totalsRowDxfId="2140">
      <totalsRowFormula array="1">IF(AND(IF(C202="Incluir",TablaSTdA1.152546166676827112480521562603644[Unidad de medida]&gt;=0,TablaSTdA1.152546166676827112480521562603644[Unidad de medida]=""))=FALSE,"No rellene el indicador sin seleccionar que quiere incluir el subtipo de acción","")</totalsRowFormula>
    </tableColumn>
    <tableColumn id="7" xr3:uid="{D47F84C3-0587-4486-8F4D-6EEA8AF522C8}" name="Incluido" dataDxfId="2139" totalsRowDxfId="2138" dataCellStyle="20% - Énfasis3"/>
  </tableColumns>
  <tableStyleInfo name="TableStyleLight9" showFirstColumn="0" showLastColumn="0" showRowStripes="1" showColumnStripes="0"/>
</table>
</file>

<file path=xl/tables/table3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4" xr:uid="{E94DDA90-F41A-445C-BC52-6335C6556434}" name="TablaSTdA1.15254616667686928113481522563604645" displayName="TablaSTdA1.15254616667686928113481522563604645" ref="D220:I222" headerRowDxfId="2137" dataDxfId="2135" headerRowBorderDxfId="2136" tableBorderDxfId="2134" totalsRowBorderDxfId="2133" dataCellStyle="20% - Énfasis3">
  <autoFilter ref="D220:I222" xr:uid="{F79E9E40-23B8-4F07-AAEA-E75BA12B9C24}"/>
  <tableColumns count="6">
    <tableColumn id="1" xr3:uid="{34DA0B24-D5F4-49EE-9190-77E74C3EFF8A}" name="Tipo de Indicador" totalsRowLabel="Resultado" dataDxfId="2132" totalsRowDxfId="2131"/>
    <tableColumn id="2" xr3:uid="{09EAE837-99F7-4805-BE61-A57E25476A36}" name="Código indicador" totalsRowLabel="RC014" dataDxfId="2130" totalsRowDxfId="2129"/>
    <tableColumn id="3" xr3:uid="{2722A8CE-6FAF-4A90-85C1-D5BCB4F2CE12}" name="Indicador" dataDxfId="2128" totalsRowDxfId="2127" dataCellStyle="20% - Énfasis3">
      <calculatedColumnFormula>IFERROR(VLOOKUP(E221,TablaIndicadores[[Código]:[Unidad de medida]],2,0),"")</calculatedColumnFormula>
    </tableColumn>
    <tableColumn id="4" xr3:uid="{01D3C0E0-B148-44F8-A7F6-E60777701853}" name="Unidad de medida" dataDxfId="2126" totalsRowDxfId="2125" dataCellStyle="20% - Énfasis3">
      <calculatedColumnFormula>IFERROR(VLOOKUP(E221,TablaIndicadores[[Código]:[Unidad de medida]],3,0),"")</calculatedColumnFormula>
    </tableColumn>
    <tableColumn id="5" xr3:uid="{DB7351FD-93B4-45CA-A6F8-11334C0E70E0}" name="Cantidad" totalsRowFunction="custom" dataDxfId="2124" totalsRowDxfId="2123">
      <totalsRowFormula array="1">IF(AND(IF(C211="Incluir",TablaSTdA1.15254616667686928113481522563604645[Unidad de medida]&gt;=0,TablaSTdA1.15254616667686928113481522563604645[Unidad de medida]=""))=FALSE,"No rellene el indicador sin seleccionar que quiere incluir el subtipo de acción","")</totalsRowFormula>
    </tableColumn>
    <tableColumn id="7" xr3:uid="{DB42ADCD-97F2-485D-922A-0FBAF4AEED77}" name="Incluido" dataDxfId="2122" totalsRowDxfId="2121" dataCellStyle="20% - Énfasis3"/>
  </tableColumns>
  <tableStyleInfo name="TableStyleLight9" showFirstColumn="0" showLastColumn="0" showRowStripes="1" showColumnStripes="0"/>
</table>
</file>

<file path=xl/tables/table3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5" xr:uid="{8572BF2D-9D05-49C5-B85E-FD43ED864D9A}" name="TablaSTdA1.1525461666768697029114482523564605646" displayName="TablaSTdA1.1525461666768697029114482523564605646" ref="D229:I231" headerRowDxfId="2120" dataDxfId="2118" headerRowBorderDxfId="2119" tableBorderDxfId="2117" totalsRowBorderDxfId="2116" dataCellStyle="20% - Énfasis3">
  <autoFilter ref="D229:I231" xr:uid="{7E3E9E0B-0896-45AA-97F6-41A453B78B45}"/>
  <tableColumns count="6">
    <tableColumn id="1" xr3:uid="{FFA670FA-8D12-41E7-AEDF-31473810BBD3}" name="Tipo de Indicador" totalsRowLabel="Resultado" dataDxfId="2115" totalsRowDxfId="2114"/>
    <tableColumn id="2" xr3:uid="{F9B5D5DD-E799-4E45-AED7-F4378129AA90}" name="Código indicador" totalsRowLabel="RC014" dataDxfId="2113" totalsRowDxfId="2112"/>
    <tableColumn id="3" xr3:uid="{7E87FC67-FE63-4481-A330-BAA412BC7921}" name="Indicador" dataDxfId="2111" totalsRowDxfId="2110" dataCellStyle="20% - Énfasis3">
      <calculatedColumnFormula>IFERROR(VLOOKUP(E230,TablaIndicadores[[Código]:[Unidad de medida]],2,0),"")</calculatedColumnFormula>
    </tableColumn>
    <tableColumn id="4" xr3:uid="{95828D9E-F10B-44BA-8962-FA72445C8F71}" name="Unidad de medida" dataDxfId="2109" totalsRowDxfId="2108" dataCellStyle="20% - Énfasis3">
      <calculatedColumnFormula>IFERROR(VLOOKUP(E230,TablaIndicadores[[Código]:[Unidad de medida]],3,0),"")</calculatedColumnFormula>
    </tableColumn>
    <tableColumn id="5" xr3:uid="{A0860706-6BFD-49A3-9F07-350B35E56E8F}" name="Cantidad" totalsRowFunction="custom" dataDxfId="2107" totalsRowDxfId="2106">
      <totalsRowFormula array="1">IF(AND(IF(C220="Incluir",TablaSTdA1.1525461666768697029114482523564605646[Unidad de medida]&gt;=0,TablaSTdA1.1525461666768697029114482523564605646[Unidad de medida]=""))=FALSE,"No rellene el indicador sin seleccionar que quiere incluir el subtipo de acción","")</totalsRowFormula>
    </tableColumn>
    <tableColumn id="7" xr3:uid="{EEEBF84D-3577-4C1D-B909-673CFF0E19B5}" name="Incluido" dataDxfId="2105" totalsRowDxfId="2104" dataCellStyle="20% - Énfasis3"/>
  </tableColumns>
  <tableStyleInfo name="TableStyleLight9" showFirstColumn="0" showLastColumn="0" showRowStripes="1" showColumnStripes="0"/>
</table>
</file>

<file path=xl/tables/table3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6" xr:uid="{94FA0B4F-6BE1-4751-BAE0-5DF2319EE5B2}" name="TablaSTdA1.152546166676869707130115483524565606647" displayName="TablaSTdA1.152546166676869707130115483524565606647" ref="D238:I240" headerRowDxfId="2103" dataDxfId="2101" headerRowBorderDxfId="2102" tableBorderDxfId="2100" totalsRowBorderDxfId="2099" dataCellStyle="20% - Énfasis3">
  <autoFilter ref="D238:I240" xr:uid="{0F05FA43-6A18-460F-BEF5-EE127BE3BBEF}"/>
  <tableColumns count="6">
    <tableColumn id="1" xr3:uid="{469CD24A-63CD-46CF-A54E-80B933821124}" name="Tipo de Indicador" totalsRowLabel="Resultado" dataDxfId="2098" totalsRowDxfId="2097"/>
    <tableColumn id="2" xr3:uid="{C5D8F650-0352-46BD-B8F1-3D10FF510620}" name="Código indicador" totalsRowLabel="RC014" dataDxfId="2096" totalsRowDxfId="2095"/>
    <tableColumn id="3" xr3:uid="{B6F6B4B7-4A3E-40B3-921E-E3B03512FC0A}" name="Indicador" dataDxfId="2094" totalsRowDxfId="2093" dataCellStyle="20% - Énfasis3">
      <calculatedColumnFormula>IFERROR(VLOOKUP(E239,TablaIndicadores[[Código]:[Unidad de medida]],2,0),"")</calculatedColumnFormula>
    </tableColumn>
    <tableColumn id="4" xr3:uid="{8B1AEDE6-368F-4794-A429-9CD9BDC4EB61}" name="Unidad de medida" dataDxfId="2092" totalsRowDxfId="2091" dataCellStyle="20% - Énfasis3">
      <calculatedColumnFormula>IFERROR(VLOOKUP(E239,TablaIndicadores[[Código]:[Unidad de medida]],3,0),"")</calculatedColumnFormula>
    </tableColumn>
    <tableColumn id="5" xr3:uid="{B6B5B668-52B2-4C46-9C42-593F66524867}" name="Cantidad" totalsRowFunction="custom" dataDxfId="2090" totalsRowDxfId="2089">
      <totalsRowFormula array="1">IF(AND(IF(C229="Incluir",TablaSTdA1.152546166676869707130115483524565606647[Unidad de medida]&gt;=0,TablaSTdA1.152546166676869707130115483524565606647[Unidad de medida]=""))=FALSE,"No rellene el indicador sin seleccionar que quiere incluir el subtipo de acción","")</totalsRowFormula>
    </tableColumn>
    <tableColumn id="7" xr3:uid="{E219524C-3736-497D-9CB8-773C5E4A3767}" name="Incluido" dataDxfId="2088" totalsRowDxfId="2087" dataCellStyle="20% - Énfasis3"/>
  </tableColumns>
  <tableStyleInfo name="TableStyleLight9" showFirstColumn="0" showLastColumn="0" showRowStripes="1" showColumnStripes="0"/>
</table>
</file>

<file path=xl/tables/table3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7" xr:uid="{F7EADEF1-81FA-46C7-90A6-A60F73356558}" name="TablaSTdA1.15254616263647231116484525566607648" displayName="TablaSTdA1.15254616263647231116484525566607648" ref="D247:I249" headerRowDxfId="2086" dataDxfId="2084" headerRowBorderDxfId="2085" tableBorderDxfId="2083" totalsRowBorderDxfId="2082" dataCellStyle="20% - Énfasis3">
  <autoFilter ref="D247:I249" xr:uid="{CFD436BC-1417-4552-8A56-990E2A292185}"/>
  <tableColumns count="6">
    <tableColumn id="1" xr3:uid="{97E04B93-37E6-430C-A8A5-7AC98F056515}" name="Tipo de Indicador" totalsRowLabel="Resultado" dataDxfId="2081" totalsRowDxfId="2080"/>
    <tableColumn id="2" xr3:uid="{2A03B71E-C038-4045-8080-E57653005919}" name="Código indicador" totalsRowLabel="RC014" dataDxfId="2079" totalsRowDxfId="2078"/>
    <tableColumn id="3" xr3:uid="{CAF22C51-11D6-430D-94DA-F1B2896BBD40}" name="Indicador" dataDxfId="2077" totalsRowDxfId="2076" dataCellStyle="20% - Énfasis3">
      <calculatedColumnFormula>IFERROR(VLOOKUP(E248,TablaIndicadores[[Código]:[Unidad de medida]],2,0),"")</calculatedColumnFormula>
    </tableColumn>
    <tableColumn id="4" xr3:uid="{7D84B27F-2CA4-4738-B2D8-CFF5CCBE3CC8}" name="Unidad de medida" dataDxfId="2075" totalsRowDxfId="2074" dataCellStyle="20% - Énfasis3">
      <calculatedColumnFormula>IFERROR(VLOOKUP(E248,TablaIndicadores[[Código]:[Unidad de medida]],3,0),"")</calculatedColumnFormula>
    </tableColumn>
    <tableColumn id="5" xr3:uid="{03491041-4676-4912-A411-11AEAE83A3CD}" name="Cantidad" totalsRowFunction="custom" dataDxfId="2073" totalsRowDxfId="2072">
      <totalsRowFormula array="1">IF(AND(IF(C240="Incluir",TablaSTdA1.15254616263647231116484525566607648[Unidad de medida]&gt;=0,TablaSTdA1.15254616263647231116484525566607648[Unidad de medida]=""))=FALSE,"No rellene el indicador sin seleccionar que quiere incluir el subtipo de acción","")</totalsRowFormula>
    </tableColumn>
    <tableColumn id="7" xr3:uid="{7A332E46-98FD-430D-B374-FCA090CA3835}" name="Incluido" dataDxfId="2071" totalsRowDxfId="2070" dataCellStyle="20% - Énfasis3"/>
  </tableColumns>
  <tableStyleInfo name="TableStyleLight9" showFirstColumn="0" showLastColumn="0" showRowStripes="1" showColumnStripes="0"/>
</table>
</file>

<file path=xl/tables/table3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8" xr:uid="{17A4EC7F-CD33-4C84-AD59-61ECBD5930FC}" name="TablaSTdA1.1525461626364727332117485526567608649" displayName="TablaSTdA1.1525461626364727332117485526567608649" ref="D256:I258" headerRowDxfId="2069" dataDxfId="2067" headerRowBorderDxfId="2068" tableBorderDxfId="2066" totalsRowBorderDxfId="2065" dataCellStyle="20% - Énfasis3">
  <autoFilter ref="D256:I258" xr:uid="{82D64D55-554F-483F-9356-47430D58D139}"/>
  <tableColumns count="6">
    <tableColumn id="1" xr3:uid="{A5D7D7CD-1CC8-4B56-BD94-04804C0BE2FA}" name="Tipo de Indicador" totalsRowLabel="Resultado" dataDxfId="2064" totalsRowDxfId="2063"/>
    <tableColumn id="2" xr3:uid="{A752D471-9CAB-487F-B7BC-D3BA0583A513}" name="Código indicador" totalsRowLabel="RC014" dataDxfId="2062" totalsRowDxfId="2061"/>
    <tableColumn id="3" xr3:uid="{97914C96-892A-4B86-8FD6-A90921759AFD}" name="Indicador" dataDxfId="2060" totalsRowDxfId="2059" dataCellStyle="20% - Énfasis3">
      <calculatedColumnFormula>IFERROR(VLOOKUP(E257,TablaIndicadores[[Código]:[Unidad de medida]],2,0),"")</calculatedColumnFormula>
    </tableColumn>
    <tableColumn id="4" xr3:uid="{F314F9DA-FB82-4FC5-989A-3C913446B373}" name="Unidad de medida" dataDxfId="2058" totalsRowDxfId="2057" dataCellStyle="20% - Énfasis3">
      <calculatedColumnFormula>IFERROR(VLOOKUP(E257,TablaIndicadores[[Código]:[Unidad de medida]],3,0),"")</calculatedColumnFormula>
    </tableColumn>
    <tableColumn id="5" xr3:uid="{F019CDF0-E3EE-488A-B776-E2CBEDCA3035}" name="Cantidad" totalsRowFunction="custom" dataDxfId="2056" totalsRowDxfId="2055">
      <totalsRowFormula array="1">IF(AND(IF(C249="Incluir",TablaSTdA1.1525461626364727332117485526567608649[Unidad de medida]&gt;=0,TablaSTdA1.1525461626364727332117485526567608649[Unidad de medida]=""))=FALSE,"No rellene el indicador sin seleccionar que quiere incluir el subtipo de acción","")</totalsRowFormula>
    </tableColumn>
    <tableColumn id="7" xr3:uid="{0EC2ACC6-B036-48C3-B14F-3B68B59B6D7A}" name="Incluido" dataDxfId="2054" totalsRowDxfId="2053" dataCellStyle="20% - Énfasis3"/>
  </tableColumns>
  <tableStyleInfo name="TableStyleLight9" showFirstColumn="0" showLastColumn="0" showRowStripes="1" showColumnStripes="0"/>
</table>
</file>

<file path=xl/tables/table3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9" xr:uid="{6B16F36F-9491-49A5-913A-F1B7DC7CA20F}" name="TablaSTdA1.152546162636472737533118486527568609650" displayName="TablaSTdA1.152546162636472737533118486527568609650" ref="D267:I269" headerRowDxfId="2052" dataDxfId="2050" headerRowBorderDxfId="2051" tableBorderDxfId="2049" totalsRowBorderDxfId="2048" dataCellStyle="20% - Énfasis3">
  <autoFilter ref="D267:I269" xr:uid="{03C060CF-033E-48A0-AC2C-92A6791A75F1}"/>
  <tableColumns count="6">
    <tableColumn id="1" xr3:uid="{C6924D76-A139-4806-AF9B-658196944D69}" name="Tipo de Indicador" totalsRowLabel="Resultado" dataDxfId="2047" totalsRowDxfId="2046"/>
    <tableColumn id="2" xr3:uid="{BB289F0D-FF78-4EF1-BD78-B1BA26B81DB3}" name="Código indicador" totalsRowLabel="RC014" dataDxfId="2045" totalsRowDxfId="2044"/>
    <tableColumn id="3" xr3:uid="{666220C3-593F-4EDD-88F3-29C0F1BE79B4}" name="Indicador" dataDxfId="2043" totalsRowDxfId="2042" dataCellStyle="20% - Énfasis3">
      <calculatedColumnFormula>IFERROR(VLOOKUP(E268,TablaIndicadores[[Código]:[Unidad de medida]],2,0),"")</calculatedColumnFormula>
    </tableColumn>
    <tableColumn id="4" xr3:uid="{DA079576-45BC-4CCF-9AB5-48B30D87618A}" name="Unidad de medida" dataDxfId="2041" totalsRowDxfId="2040" dataCellStyle="20% - Énfasis3">
      <calculatedColumnFormula>IFERROR(VLOOKUP(E268,TablaIndicadores[[Código]:[Unidad de medida]],3,0),"")</calculatedColumnFormula>
    </tableColumn>
    <tableColumn id="5" xr3:uid="{3C8D6A5B-0214-4B7A-AF11-D3ECAE017414}" name="Cantidad" totalsRowFunction="custom" dataDxfId="2039" totalsRowDxfId="2038">
      <totalsRowFormula array="1">IF(AND(IF(C260="Incluir",TablaSTdA1.152546162636472737533118486527568609650[Unidad de medida]&gt;=0,TablaSTdA1.152546162636472737533118486527568609650[Unidad de medida]=""))=FALSE,"No rellene el indicador sin seleccionar que quiere incluir el subtipo de acción","")</totalsRowFormula>
    </tableColumn>
    <tableColumn id="7" xr3:uid="{7F837956-4634-49A6-A78E-EB37F5E64625}" name="Incluido" dataDxfId="2037" totalsRowDxfId="2036" dataCellStyle="20% - Énfasis3"/>
  </tableColumns>
  <tableStyleInfo name="TableStyleLight9" showFirstColumn="0" showLastColumn="0" showRowStripes="1" showColumnStripes="0"/>
</table>
</file>

<file path=xl/tables/table3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0" xr:uid="{ECDBCA96-4529-43A9-A023-5664731EE6C9}" name="TablaSTdA1.15254616263647273757634119487528569610651" displayName="TablaSTdA1.15254616263647273757634119487528569610651" ref="D276:I278" headerRowDxfId="2035" dataDxfId="2033" headerRowBorderDxfId="2034" tableBorderDxfId="2032" totalsRowBorderDxfId="2031" dataCellStyle="20% - Énfasis3">
  <autoFilter ref="D276:I278" xr:uid="{0944747C-24CE-43D4-BBAB-1C494CA9A55F}"/>
  <tableColumns count="6">
    <tableColumn id="1" xr3:uid="{209F6250-43CE-40E2-ADE0-2A3699F0869D}" name="Tipo de Indicador" totalsRowLabel="Resultado" dataDxfId="2030" totalsRowDxfId="2029"/>
    <tableColumn id="2" xr3:uid="{42D7A7AF-6DB1-4906-874E-BC126114B2A5}" name="Código indicador" totalsRowLabel="RC014" dataDxfId="2028" totalsRowDxfId="2027"/>
    <tableColumn id="3" xr3:uid="{6C69D1BE-DE9C-401B-AC6C-82327D37C961}" name="Indicador" dataDxfId="2026" totalsRowDxfId="2025" dataCellStyle="20% - Énfasis3">
      <calculatedColumnFormula>IFERROR(VLOOKUP(E277,TablaIndicadores[[Código]:[Unidad de medida]],2,0),"")</calculatedColumnFormula>
    </tableColumn>
    <tableColumn id="4" xr3:uid="{5E1DAE50-EE5B-489A-A812-F01482B6D56D}" name="Unidad de medida" dataDxfId="2024" totalsRowDxfId="2023" dataCellStyle="20% - Énfasis3">
      <calculatedColumnFormula>IFERROR(VLOOKUP(E277,TablaIndicadores[[Código]:[Unidad de medida]],3,0),"")</calculatedColumnFormula>
    </tableColumn>
    <tableColumn id="5" xr3:uid="{2C74C213-2E21-4F26-8C87-04F73AC78AD3}" name="Cantidad" totalsRowFunction="custom" dataDxfId="2022" totalsRowDxfId="2021">
      <totalsRowFormula array="1">IF(AND(IF(C269="Incluir",TablaSTdA1.15254616263647273757634119487528569610651[Unidad de medida]&gt;=0,TablaSTdA1.15254616263647273757634119487528569610651[Unidad de medida]=""))=FALSE,"No rellene el indicador sin seleccionar que quiere incluir el subtipo de acción","")</totalsRowFormula>
    </tableColumn>
    <tableColumn id="7" xr3:uid="{98BC4743-B86B-40E4-B12A-ACED34E04EC5}" name="Incluido" dataDxfId="2020" totalsRowDxfId="2019" dataCellStyle="20% - Énfasis3"/>
  </tableColumns>
  <tableStyleInfo name="TableStyleLight9" showFirstColumn="0" showLastColumn="0" showRowStripes="1" showColumnStripes="0"/>
</table>
</file>

<file path=xl/tables/table3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1" xr:uid="{2326A5FA-21D1-4187-9D18-47508CD0C374}" name="TablaSTdA1.1525461626364727375767735120488529570611652" displayName="TablaSTdA1.1525461626364727375767735120488529570611652" ref="D285:I287" headerRowDxfId="2018" dataDxfId="2016" headerRowBorderDxfId="2017" tableBorderDxfId="2015" totalsRowBorderDxfId="2014" dataCellStyle="20% - Énfasis3">
  <autoFilter ref="D285:I287" xr:uid="{3F3744ED-93D8-46A8-8B02-566B237D13C1}"/>
  <tableColumns count="6">
    <tableColumn id="1" xr3:uid="{A56EF144-DF21-4214-9428-DCA713B8C25F}" name="Tipo de Indicador" totalsRowLabel="Resultado" dataDxfId="2013" totalsRowDxfId="2012"/>
    <tableColumn id="2" xr3:uid="{04C88FF4-D299-4560-BEA0-21A335B99D58}" name="Código indicador" totalsRowLabel="RC014" dataDxfId="2011" totalsRowDxfId="2010"/>
    <tableColumn id="3" xr3:uid="{43A5BE04-7305-4EDF-B845-D8DEEBB11F9A}" name="Indicador" dataDxfId="2009" totalsRowDxfId="2008" dataCellStyle="20% - Énfasis3">
      <calculatedColumnFormula>IFERROR(VLOOKUP(E286,TablaIndicadores[[Código]:[Unidad de medida]],2,0),"")</calculatedColumnFormula>
    </tableColumn>
    <tableColumn id="4" xr3:uid="{238A9613-6445-4ACA-A130-A7779DFB3F3A}" name="Unidad de medida" dataDxfId="2007" totalsRowDxfId="2006" dataCellStyle="20% - Énfasis3">
      <calculatedColumnFormula>IFERROR(VLOOKUP(E286,TablaIndicadores[[Código]:[Unidad de medida]],3,0),"")</calculatedColumnFormula>
    </tableColumn>
    <tableColumn id="5" xr3:uid="{6E926CBB-7C3A-4FAE-8077-03AD9CC09E8C}" name="Cantidad" totalsRowFunction="custom" dataDxfId="2005" totalsRowDxfId="2004">
      <totalsRowFormula array="1">IF(AND(IF(C278="Incluir",TablaSTdA1.1525461626364727375767735120488529570611652[Unidad de medida]&gt;=0,TablaSTdA1.1525461626364727375767735120488529570611652[Unidad de medida]=""))=FALSE,"No rellene el indicador sin seleccionar que quiere incluir el subtipo de acción","")</totalsRowFormula>
    </tableColumn>
    <tableColumn id="7" xr3:uid="{980B219D-C080-4C53-B9B2-8FEAD8D24BB0}" name="Incluido" dataDxfId="2003" totalsRowDxfId="2002" dataCellStyle="20% - Énfasis3"/>
  </tableColumns>
  <tableStyleInfo name="TableStyleLight9" showFirstColumn="0" showLastColumn="0" showRowStripes="1" showColumnStripes="0"/>
</table>
</file>

<file path=xl/tables/table3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2" xr:uid="{C71A1F01-C0A4-4F77-9BB0-B92705295A1D}" name="TablaSTdA1.152546162636472737576777836121489530571612653" displayName="TablaSTdA1.152546162636472737576777836121489530571612653" ref="D294:I296" headerRowDxfId="2001" dataDxfId="1999" headerRowBorderDxfId="2000" tableBorderDxfId="1998" totalsRowBorderDxfId="1997" dataCellStyle="20% - Énfasis3">
  <autoFilter ref="D294:I296" xr:uid="{C887D571-7038-4A1E-A5F5-828CD05195FE}"/>
  <tableColumns count="6">
    <tableColumn id="1" xr3:uid="{F5161458-DCA1-40DA-A316-AFF8F01655AE}" name="Tipo de Indicador" totalsRowLabel="Resultado" dataDxfId="1996" totalsRowDxfId="1995"/>
    <tableColumn id="2" xr3:uid="{1A545D7B-2D09-4C06-AB67-072D8AA034EF}" name="Código indicador" totalsRowLabel="RC014" dataDxfId="1994" totalsRowDxfId="1993"/>
    <tableColumn id="3" xr3:uid="{358C1CC3-CD22-476B-AE24-65BDDCA3409E}" name="Indicador" dataDxfId="1992" totalsRowDxfId="1991" dataCellStyle="20% - Énfasis3">
      <calculatedColumnFormula>IFERROR(VLOOKUP(E295,TablaIndicadores[[Código]:[Unidad de medida]],2,0),"")</calculatedColumnFormula>
    </tableColumn>
    <tableColumn id="4" xr3:uid="{4E13F5E0-D25B-41AA-9F70-3D735362004B}" name="Unidad de medida" dataDxfId="1990" totalsRowDxfId="1989" dataCellStyle="20% - Énfasis3">
      <calculatedColumnFormula>IFERROR(VLOOKUP(E295,TablaIndicadores[[Código]:[Unidad de medida]],3,0),"")</calculatedColumnFormula>
    </tableColumn>
    <tableColumn id="5" xr3:uid="{1613C414-ADAD-4DB0-8DDE-588B76E86DC6}" name="Cantidad" totalsRowFunction="custom" dataDxfId="1988" totalsRowDxfId="1987">
      <totalsRowFormula array="1">IF(AND(IF(C287="Incluir",TablaSTdA1.152546162636472737576777836121489530571612653[Unidad de medida]&gt;=0,TablaSTdA1.152546162636472737576777836121489530571612653[Unidad de medida]=""))=FALSE,"No rellene el indicador sin seleccionar que quiere incluir el subtipo de acción","")</totalsRowFormula>
    </tableColumn>
    <tableColumn id="7" xr3:uid="{32033E9D-1595-4162-9707-A4EEB7077F7E}" name="Incluido" dataDxfId="1986" totalsRowDxfId="1985" dataCellStyle="20% - Énfasis3"/>
  </tableColumns>
  <tableStyleInfo name="TableStyleLight9" showFirstColumn="0" showLastColumn="0" showRowStripes="1" showColumnStripes="0"/>
</table>
</file>

<file path=xl/tables/table3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3" xr:uid="{E59FA404-89E0-4130-9E0A-6285AEBCC417}" name="TablaSTdA1.15254616263647273757677787937122490531572613654" displayName="TablaSTdA1.15254616263647273757677787937122490531572613654" ref="D303:I305" headerRowDxfId="1984" dataDxfId="1982" headerRowBorderDxfId="1983" tableBorderDxfId="1981" totalsRowBorderDxfId="1980" dataCellStyle="20% - Énfasis3">
  <autoFilter ref="D303:I305" xr:uid="{5E6D0167-0592-4639-A9A4-7F4C661344FB}"/>
  <tableColumns count="6">
    <tableColumn id="1" xr3:uid="{404BF983-B4DF-4FF4-99A6-73E975DF8A83}" name="Tipo de Indicador" totalsRowLabel="Resultado" dataDxfId="1979" totalsRowDxfId="1978"/>
    <tableColumn id="2" xr3:uid="{DC2ECE30-0536-4F8C-8E4A-F84D6D921A2C}" name="Código indicador" totalsRowLabel="RC014" dataDxfId="1977" totalsRowDxfId="1976"/>
    <tableColumn id="3" xr3:uid="{47BF3F5D-6CCB-4B9B-916D-EE2AFC642727}" name="Indicador" dataDxfId="1975" totalsRowDxfId="1974" dataCellStyle="20% - Énfasis3">
      <calculatedColumnFormula>IFERROR(VLOOKUP(E304,TablaIndicadores[[Código]:[Unidad de medida]],2,0),"")</calculatedColumnFormula>
    </tableColumn>
    <tableColumn id="4" xr3:uid="{155F5F12-6CA3-486A-89A9-D800B8A02F8B}" name="Unidad de medida" dataDxfId="1973" totalsRowDxfId="1972" dataCellStyle="20% - Énfasis3">
      <calculatedColumnFormula>IFERROR(VLOOKUP(E304,TablaIndicadores[[Código]:[Unidad de medida]],3,0),"")</calculatedColumnFormula>
    </tableColumn>
    <tableColumn id="5" xr3:uid="{31512A9F-4F05-47B9-9ADB-4A3EA61A30A6}" name="Cantidad" totalsRowFunction="custom" dataDxfId="1971" totalsRowDxfId="1970">
      <totalsRowFormula array="1">IF(AND(IF(C296="Incluir",TablaSTdA1.15254616263647273757677787937122490531572613654[Unidad de medida]&gt;=0,TablaSTdA1.15254616263647273757677787937122490531572613654[Unidad de medida]=""))=FALSE,"No rellene el indicador sin seleccionar que quiere incluir el subtipo de acción","")</totalsRowFormula>
    </tableColumn>
    <tableColumn id="7" xr3:uid="{AD3F2A7B-E958-4037-B4C9-F6824F401E81}" name="Incluido" dataDxfId="1969" totalsRowDxfId="1968" dataCellStyle="20% - Énfasis3"/>
  </tableColumns>
  <tableStyleInfo name="TableStyleLight9" showFirstColumn="0" showLastColumn="0" showRowStripes="1" showColumnStripes="0"/>
</table>
</file>

<file path=xl/tables/table3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4" xr:uid="{6142D5C8-8342-471E-A32F-8DB7348CB7A6}" name="TablaSTdA1.15254616263647273758038123491532573614655" displayName="TablaSTdA1.15254616263647273758038123491532573614655" ref="D314:I316" headerRowDxfId="1967" dataDxfId="1965" headerRowBorderDxfId="1966" tableBorderDxfId="1964" totalsRowBorderDxfId="1963" dataCellStyle="20% - Énfasis3">
  <autoFilter ref="D314:I316" xr:uid="{0ADB81C9-3D3F-4978-BB71-4CC96B39EB10}"/>
  <tableColumns count="6">
    <tableColumn id="1" xr3:uid="{36DCCBCD-8A25-4876-87D8-4AC424CECF97}" name="Tipo de Indicador" totalsRowLabel="Resultado" dataDxfId="1962" totalsRowDxfId="1961"/>
    <tableColumn id="2" xr3:uid="{4C8592A4-9E98-40D0-8522-C65A3E49A7D1}" name="Código indicador" totalsRowLabel="RC014" dataDxfId="1960" totalsRowDxfId="1959"/>
    <tableColumn id="3" xr3:uid="{62DC52C4-EBC1-45F5-9B9C-5731DAA579F3}" name="Indicador" dataDxfId="1958" totalsRowDxfId="1957" dataCellStyle="20% - Énfasis3">
      <calculatedColumnFormula>IFERROR(VLOOKUP(E315,TablaIndicadores[[Código]:[Unidad de medida]],2,0),"")</calculatedColumnFormula>
    </tableColumn>
    <tableColumn id="4" xr3:uid="{3CF5312D-9F5C-478D-81C4-070143F8EFAD}" name="Unidad de medida" dataDxfId="1956" totalsRowDxfId="1955" dataCellStyle="20% - Énfasis3">
      <calculatedColumnFormula>IFERROR(VLOOKUP(E315,TablaIndicadores[[Código]:[Unidad de medida]],3,0),"")</calculatedColumnFormula>
    </tableColumn>
    <tableColumn id="5" xr3:uid="{A9B8E357-5F60-4D70-ACA6-560DDE348548}" name="Cantidad" totalsRowFunction="custom" dataDxfId="1954" totalsRowDxfId="1953">
      <totalsRowFormula array="1">IF(AND(IF(C307="Incluir",TablaSTdA1.15254616263647273758038123491532573614655[Unidad de medida]&gt;=0,TablaSTdA1.15254616263647273758038123491532573614655[Unidad de medida]=""))=FALSE,"No rellene el indicador sin seleccionar que quiere incluir el subtipo de acción","")</totalsRowFormula>
    </tableColumn>
    <tableColumn id="7" xr3:uid="{68208AA6-CB90-4DDD-9CB4-036D7C4D7966}" name="Incluido" dataDxfId="1952" totalsRowDxfId="1951" dataCellStyle="20% - Énfasis3"/>
  </tableColumns>
  <tableStyleInfo name="TableStyleLight9" showFirstColumn="0" showLastColumn="0" showRowStripes="1" showColumnStripes="0"/>
</table>
</file>

<file path=xl/tables/table3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5" xr:uid="{251D056A-3333-4F42-9433-0E4BEFDBB78F}" name="TablaSTdA1.1525461626364727375808139124492533574615656" displayName="TablaSTdA1.1525461626364727375808139124492533574615656" ref="D323:I325" headerRowDxfId="1950" dataDxfId="1948" headerRowBorderDxfId="1949" tableBorderDxfId="1947" totalsRowBorderDxfId="1946" dataCellStyle="20% - Énfasis3">
  <autoFilter ref="D323:I325" xr:uid="{1EC163A3-46E7-49EF-8D3A-E86403A81E27}"/>
  <tableColumns count="6">
    <tableColumn id="1" xr3:uid="{551BA388-33B4-4C7D-A469-EBD4D5399A24}" name="Tipo de Indicador" totalsRowLabel="Resultado" dataDxfId="1945" totalsRowDxfId="1944"/>
    <tableColumn id="2" xr3:uid="{656A8106-A129-4062-BD36-4971AD39507A}" name="Código indicador" totalsRowLabel="RC014" dataDxfId="1943" totalsRowDxfId="1942"/>
    <tableColumn id="3" xr3:uid="{1FE2ACBA-C220-429D-9ED3-C47DD3B0D135}" name="Indicador" dataDxfId="1941" totalsRowDxfId="1940" dataCellStyle="20% - Énfasis3">
      <calculatedColumnFormula>IFERROR(VLOOKUP(E324,TablaIndicadores[[Código]:[Unidad de medida]],2,0),"")</calculatedColumnFormula>
    </tableColumn>
    <tableColumn id="4" xr3:uid="{CA88CC71-6A16-41D0-8CA5-A6E73D497F37}" name="Unidad de medida" dataDxfId="1939" totalsRowDxfId="1938" dataCellStyle="20% - Énfasis3">
      <calculatedColumnFormula>IFERROR(VLOOKUP(E324,TablaIndicadores[[Código]:[Unidad de medida]],3,0),"")</calculatedColumnFormula>
    </tableColumn>
    <tableColumn id="5" xr3:uid="{F8635064-CA9F-4BA1-B167-99AE99876970}" name="Cantidad" totalsRowFunction="custom" dataDxfId="1937" totalsRowDxfId="1936">
      <totalsRowFormula array="1">IF(AND(IF(C316="Incluir",TablaSTdA1.1525461626364727375808139124492533574615656[Unidad de medida]&gt;=0,TablaSTdA1.1525461626364727375808139124492533574615656[Unidad de medida]=""))=FALSE,"No rellene el indicador sin seleccionar que quiere incluir el subtipo de acción","")</totalsRowFormula>
    </tableColumn>
    <tableColumn id="7" xr3:uid="{47BFD5B4-EC47-4BC5-B610-28418FD43C34}" name="Incluido" dataDxfId="1935" totalsRowDxfId="1934" dataCellStyle="20% - Énfasis3"/>
  </tableColumns>
  <tableStyleInfo name="TableStyleLight9" showFirstColumn="0" showLastColumn="0" showRowStripes="1" showColumnStripes="0"/>
</table>
</file>

<file path=xl/tables/table3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6" xr:uid="{E8F7F8F8-1229-4820-91E9-F26EC3D800A5}" name="TablaSTdA1.152546162636472737580818240125493534575616657" displayName="TablaSTdA1.152546162636472737580818240125493534575616657" ref="D332:I334" headerRowDxfId="1933" dataDxfId="1931" headerRowBorderDxfId="1932" tableBorderDxfId="1930" totalsRowBorderDxfId="1929" dataCellStyle="20% - Énfasis3">
  <autoFilter ref="D332:I334" xr:uid="{9450DB46-D38B-49E3-9F13-C69DFD5D8BE7}"/>
  <tableColumns count="6">
    <tableColumn id="1" xr3:uid="{7A393CED-4924-4393-8899-B7951A828382}" name="Tipo de Indicador" totalsRowLabel="Resultado" dataDxfId="1928" totalsRowDxfId="1927"/>
    <tableColumn id="2" xr3:uid="{230D5F8D-E765-4CE9-B945-86D40568C478}" name="Código indicador" totalsRowLabel="RC014" dataDxfId="1926" totalsRowDxfId="1925"/>
    <tableColumn id="3" xr3:uid="{AE94ABA9-9B18-4722-A8DB-7C9B2B3BFA59}" name="Indicador" dataDxfId="1924" totalsRowDxfId="1923" dataCellStyle="20% - Énfasis3">
      <calculatedColumnFormula>IFERROR(VLOOKUP(E333,TablaIndicadores[[Código]:[Unidad de medida]],2,0),"")</calculatedColumnFormula>
    </tableColumn>
    <tableColumn id="4" xr3:uid="{D02085E4-4864-41B9-BB00-8B1A37D79093}" name="Unidad de medida" dataDxfId="1922" totalsRowDxfId="1921" dataCellStyle="20% - Énfasis3">
      <calculatedColumnFormula>IFERROR(VLOOKUP(E333,TablaIndicadores[[Código]:[Unidad de medida]],3,0),"")</calculatedColumnFormula>
    </tableColumn>
    <tableColumn id="5" xr3:uid="{37D8AF9D-0E7E-4BA5-980C-14DB4BFB029E}" name="Cantidad" totalsRowFunction="custom" dataDxfId="1920" totalsRowDxfId="1919">
      <totalsRowFormula array="1">IF(AND(IF(C325="Incluir",TablaSTdA1.152546162636472737580818240125493534575616657[Unidad de medida]&gt;=0,TablaSTdA1.152546162636472737580818240125493534575616657[Unidad de medida]=""))=FALSE,"No rellene el indicador sin seleccionar que quiere incluir el subtipo de acción","")</totalsRowFormula>
    </tableColumn>
    <tableColumn id="7" xr3:uid="{DE490A4B-6911-4B71-8375-7847555F62DA}" name="Incluido" dataDxfId="1918" totalsRowDxfId="1917" dataCellStyle="20% - Énfasis3"/>
  </tableColumns>
  <tableStyleInfo name="TableStyleLight9" showFirstColumn="0" showLastColumn="0" showRowStripes="1" showColumnStripes="0"/>
</table>
</file>

<file path=xl/tables/table3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7" xr:uid="{B7AB91BD-3E9B-4AA3-B9C7-C3BE900B47D1}" name="TablaSTdA1.1525461626364727375808341126494535576617658" displayName="TablaSTdA1.1525461626364727375808341126494535576617658" ref="D345:I347" headerRowDxfId="1916" dataDxfId="1914" headerRowBorderDxfId="1915" tableBorderDxfId="1913" totalsRowBorderDxfId="1912" dataCellStyle="20% - Énfasis3">
  <autoFilter ref="D345:I347" xr:uid="{01E36018-DDB6-4086-95F7-B93D9EAFA70D}"/>
  <tableColumns count="6">
    <tableColumn id="1" xr3:uid="{E74C0C55-AAB2-4C83-8012-37960D975E48}" name="Tipo de Indicador" totalsRowLabel="Resultado" dataDxfId="1911" totalsRowDxfId="1910"/>
    <tableColumn id="2" xr3:uid="{D254D256-0538-4149-BC96-8BD9FADC0B23}" name="Código indicador" totalsRowLabel="RC014" dataDxfId="1909" totalsRowDxfId="1908"/>
    <tableColumn id="3" xr3:uid="{1403C67B-CA39-4D63-AFEB-27D152124568}" name="Indicador" dataDxfId="1907" totalsRowDxfId="1906" dataCellStyle="20% - Énfasis3">
      <calculatedColumnFormula>IFERROR(VLOOKUP(E346,TablaIndicadores[[Código]:[Unidad de medida]],2,0),"")</calculatedColumnFormula>
    </tableColumn>
    <tableColumn id="4" xr3:uid="{87B2902F-095E-4370-9406-E51544E46F6F}" name="Unidad de medida" dataDxfId="1905" totalsRowDxfId="1904" dataCellStyle="20% - Énfasis3">
      <calculatedColumnFormula>IFERROR(VLOOKUP(E346,TablaIndicadores[[Código]:[Unidad de medida]],3,0),"")</calculatedColumnFormula>
    </tableColumn>
    <tableColumn id="5" xr3:uid="{90BE57D1-73D5-4999-8892-71E71483F421}" name="Cantidad" totalsRowFunction="custom" dataDxfId="1903" totalsRowDxfId="1902">
      <totalsRowFormula array="1">IF(AND(IF(C338="Incluir",TablaSTdA1.1525461626364727375808341126494535576617658[Unidad de medida]&gt;=0,TablaSTdA1.1525461626364727375808341126494535576617658[Unidad de medida]=""))=FALSE,"No rellene el indicador sin seleccionar que quiere incluir el subtipo de acción","")</totalsRowFormula>
    </tableColumn>
    <tableColumn id="7" xr3:uid="{013EABA3-C5CB-43A3-A59F-C566E7E8DB3B}" name="Incluido" dataDxfId="1901" totalsRowDxfId="1900" dataCellStyle="20% - Énfasis3"/>
  </tableColumns>
  <tableStyleInfo name="TableStyleLight9" showFirstColumn="0" showLastColumn="0" showRowStripes="1" showColumnStripes="0"/>
</table>
</file>

<file path=xl/tables/table3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8" xr:uid="{A8610087-B117-416C-BA97-945F1AD91AA1}" name="TablaSTdA1.152546162636472737580818442127495536577618659" displayName="TablaSTdA1.152546162636472737580818442127495536577618659" ref="D354:I356" headerRowDxfId="1899" dataDxfId="1897" headerRowBorderDxfId="1898" tableBorderDxfId="1896" totalsRowBorderDxfId="1895" dataCellStyle="20% - Énfasis3">
  <autoFilter ref="D354:I356" xr:uid="{E000F314-4192-44DA-9326-0DF92C200DAE}"/>
  <tableColumns count="6">
    <tableColumn id="1" xr3:uid="{B7618C5B-3386-4C79-92EF-BCC0B09FD748}" name="Tipo de Indicador" totalsRowLabel="Resultado" dataDxfId="1894" totalsRowDxfId="1893"/>
    <tableColumn id="2" xr3:uid="{823B9039-21F9-434B-84DC-AEE8CCAC58D2}" name="Código indicador" totalsRowLabel="RC014" dataDxfId="1892" totalsRowDxfId="1891"/>
    <tableColumn id="3" xr3:uid="{8670C6A3-5E87-4BA9-87CC-0FB28FAC8D4D}" name="Indicador" dataDxfId="1890" totalsRowDxfId="1889" dataCellStyle="20% - Énfasis3">
      <calculatedColumnFormula>IFERROR(VLOOKUP(E355,TablaIndicadores[[Código]:[Unidad de medida]],2,0),"")</calculatedColumnFormula>
    </tableColumn>
    <tableColumn id="4" xr3:uid="{B1328447-0677-4107-AA8F-9330AABD5056}" name="Unidad de medida" dataDxfId="1888" totalsRowDxfId="1887" dataCellStyle="20% - Énfasis3">
      <calculatedColumnFormula>IFERROR(VLOOKUP(E355,TablaIndicadores[[Código]:[Unidad de medida]],3,0),"")</calculatedColumnFormula>
    </tableColumn>
    <tableColumn id="5" xr3:uid="{D6B3E7AD-3265-4895-BD78-B7BB43EF6B8B}" name="Cantidad" totalsRowFunction="custom" dataDxfId="1886" totalsRowDxfId="1885">
      <totalsRowFormula array="1">IF(AND(IF(C347="Incluir",TablaSTdA1.152546162636472737580818442127495536577618659[Unidad de medida]&gt;=0,TablaSTdA1.152546162636472737580818442127495536577618659[Unidad de medida]=""))=FALSE,"No rellene el indicador sin seleccionar que quiere incluir el subtipo de acción","")</totalsRowFormula>
    </tableColumn>
    <tableColumn id="7" xr3:uid="{D74104FB-F440-4B92-9F40-CBF13AB955E1}" name="Incluido" dataDxfId="1884" totalsRowDxfId="1883" dataCellStyle="20% - Énfasis3"/>
  </tableColumns>
  <tableStyleInfo name="TableStyleLight9" showFirstColumn="0" showLastColumn="0" showRowStripes="1" showColumnStripes="0"/>
</table>
</file>

<file path=xl/tables/table3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9" xr:uid="{C094044E-EB73-4012-B558-4E0958A6A837}" name="TablaSTdA1.15254616263647273758081828543128496537578619660" displayName="TablaSTdA1.15254616263647273758081828543128496537578619660" ref="D363:I365" headerRowDxfId="1882" dataDxfId="1880" headerRowBorderDxfId="1881" tableBorderDxfId="1879" totalsRowBorderDxfId="1878" dataCellStyle="20% - Énfasis3">
  <autoFilter ref="D363:I365" xr:uid="{BA12B7DE-B207-478D-83AC-1DD99CD2915D}"/>
  <tableColumns count="6">
    <tableColumn id="1" xr3:uid="{17BB8040-95C7-44C3-8751-57629B7D6938}" name="Tipo de Indicador" totalsRowLabel="Resultado" dataDxfId="1877" totalsRowDxfId="1876"/>
    <tableColumn id="2" xr3:uid="{D418250D-9563-4504-A0D1-360478A1BBD9}" name="Código indicador" totalsRowLabel="RC014" dataDxfId="1875" totalsRowDxfId="1874"/>
    <tableColumn id="3" xr3:uid="{3415F7DC-16CC-490F-9CA8-9024B6500BEE}" name="Indicador" dataDxfId="1873" totalsRowDxfId="1872" dataCellStyle="20% - Énfasis3">
      <calculatedColumnFormula>IFERROR(VLOOKUP(E364,TablaIndicadores[[Código]:[Unidad de medida]],2,0),"")</calculatedColumnFormula>
    </tableColumn>
    <tableColumn id="4" xr3:uid="{EBB1CE14-7559-4C35-A351-2513F9C1F867}" name="Unidad de medida" dataDxfId="1871" totalsRowDxfId="1870" dataCellStyle="20% - Énfasis3">
      <calculatedColumnFormula>IFERROR(VLOOKUP(E364,TablaIndicadores[[Código]:[Unidad de medida]],3,0),"")</calculatedColumnFormula>
    </tableColumn>
    <tableColumn id="5" xr3:uid="{6F297543-9E8E-4368-8ECB-18CDDBD9A272}" name="Cantidad" totalsRowFunction="custom" dataDxfId="1869" totalsRowDxfId="1868">
      <totalsRowFormula array="1">IF(AND(IF(C356="Incluir",TablaSTdA1.15254616263647273758081828543128496537578619660[Unidad de medida]&gt;=0,TablaSTdA1.15254616263647273758081828543128496537578619660[Unidad de medida]=""))=FALSE,"No rellene el indicador sin seleccionar que quiere incluir el subtipo de acción","")</totalsRowFormula>
    </tableColumn>
    <tableColumn id="7" xr3:uid="{9F74ED62-F4D7-41B4-8982-50CF9BAB1BC5}" name="Incluido" dataDxfId="1867" totalsRowDxfId="1866" dataCellStyle="20% - Énfasis3"/>
  </tableColumns>
  <tableStyleInfo name="TableStyleLight9" showFirstColumn="0" showLastColumn="0" showRowStripes="1" showColumnStripes="0"/>
</table>
</file>

<file path=xl/tables/table3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0" xr:uid="{ACD52C7D-4BB0-4A12-B836-503CF72D030B}" name="TablaSTdA1.152546162636472737580838644129497538579620661" displayName="TablaSTdA1.152546162636472737580838644129497538579620661" ref="D376:I378" headerRowDxfId="1865" dataDxfId="1863" headerRowBorderDxfId="1864" tableBorderDxfId="1862" totalsRowBorderDxfId="1861" dataCellStyle="20% - Énfasis3">
  <autoFilter ref="D376:I378" xr:uid="{55599391-BDCE-475E-9EEC-5A2EB4D1B171}"/>
  <tableColumns count="6">
    <tableColumn id="1" xr3:uid="{E4065742-9A75-4CEB-99B0-6C3AECB3EC84}" name="Tipo de Indicador" totalsRowLabel="Resultado" dataDxfId="1860" totalsRowDxfId="1859"/>
    <tableColumn id="2" xr3:uid="{1147E1EB-3B3C-44AC-AEC2-A8C9E59C23B8}" name="Código indicador" totalsRowLabel="RC014" dataDxfId="1858" totalsRowDxfId="1857"/>
    <tableColumn id="3" xr3:uid="{E611D332-27A5-43A0-A33F-9A43376BFE4C}" name="Indicador" dataDxfId="1856" totalsRowDxfId="1855" dataCellStyle="20% - Énfasis3">
      <calculatedColumnFormula>IFERROR(VLOOKUP(E377,TablaIndicadores[[Código]:[Unidad de medida]],2,0),"")</calculatedColumnFormula>
    </tableColumn>
    <tableColumn id="4" xr3:uid="{6689C410-865D-4743-B95B-4C10F592DEF7}" name="Unidad de medida" dataDxfId="1854" totalsRowDxfId="1853" dataCellStyle="20% - Énfasis3">
      <calculatedColumnFormula>IFERROR(VLOOKUP(E377,TablaIndicadores[[Código]:[Unidad de medida]],3,0),"")</calculatedColumnFormula>
    </tableColumn>
    <tableColumn id="5" xr3:uid="{D490F2E0-8849-4D73-917E-56D75050896B}" name="Cantidad" totalsRowFunction="custom" dataDxfId="1852" totalsRowDxfId="1851">
      <totalsRowFormula array="1">IF(AND(IF(C369="Incluir",TablaSTdA1.152546162636472737580838644129497538579620661[Unidad de medida]&gt;=0,TablaSTdA1.152546162636472737580838644129497538579620661[Unidad de medida]=""))=FALSE,"No rellene el indicador sin seleccionar que quiere incluir el subtipo de acción","")</totalsRowFormula>
    </tableColumn>
    <tableColumn id="7" xr3:uid="{8388CAE2-DC46-4F48-8EC5-C9AB21AFD154}" name="Incluido" dataDxfId="1850" totalsRowDxfId="1849" dataCellStyle="20% - Énfasis3"/>
  </tableColumns>
  <tableStyleInfo name="TableStyleLight9" showFirstColumn="0" showLastColumn="0" showRowStripes="1" showColumnStripes="0"/>
</table>
</file>

<file path=xl/tables/table3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1" xr:uid="{2D629504-4CA0-4587-B3B5-B0DB08877ECE}" name="TablaSTdA1.15254616263647273758081848745130498539580621662" displayName="TablaSTdA1.15254616263647273758081848745130498539580621662" ref="D385:I387" headerRowDxfId="1848" dataDxfId="1846" headerRowBorderDxfId="1847" tableBorderDxfId="1845" totalsRowBorderDxfId="1844" dataCellStyle="20% - Énfasis3">
  <autoFilter ref="D385:I387" xr:uid="{9E27734E-9381-485D-AD0C-417FA7E38DD4}"/>
  <tableColumns count="6">
    <tableColumn id="1" xr3:uid="{90C7612E-B41B-4B66-8271-7A1C71CEC445}" name="Tipo de Indicador" totalsRowLabel="Resultado" dataDxfId="1843" totalsRowDxfId="1842"/>
    <tableColumn id="2" xr3:uid="{8AD65BAD-7F3D-410F-B676-8DF7EB7E31AF}" name="Código indicador" totalsRowLabel="RC014" dataDxfId="1841" totalsRowDxfId="1840"/>
    <tableColumn id="3" xr3:uid="{F3E32B19-62DE-40AD-9CE3-6C1203538B33}" name="Indicador" dataDxfId="1839" totalsRowDxfId="1838" dataCellStyle="20% - Énfasis3">
      <calculatedColumnFormula>IFERROR(VLOOKUP(E386,TablaIndicadores[[Código]:[Unidad de medida]],2,0),"")</calculatedColumnFormula>
    </tableColumn>
    <tableColumn id="4" xr3:uid="{D2D4BC4E-1671-400F-A162-C1B8C877C798}" name="Unidad de medida" dataDxfId="1837" totalsRowDxfId="1836" dataCellStyle="20% - Énfasis3">
      <calculatedColumnFormula>IFERROR(VLOOKUP(E386,TablaIndicadores[[Código]:[Unidad de medida]],3,0),"")</calculatedColumnFormula>
    </tableColumn>
    <tableColumn id="5" xr3:uid="{C439E4B7-8018-4D87-8131-6A605EC1F55C}" name="Cantidad" totalsRowFunction="custom" dataDxfId="1835" totalsRowDxfId="1834">
      <totalsRowFormula array="1">IF(AND(IF(C378="Incluir",TablaSTdA1.15254616263647273758081848745130498539580621662[Unidad de medida]&gt;=0,TablaSTdA1.15254616263647273758081848745130498539580621662[Unidad de medida]=""))=FALSE,"No rellene el indicador sin seleccionar que quiere incluir el subtipo de acción","")</totalsRowFormula>
    </tableColumn>
    <tableColumn id="7" xr3:uid="{7837F25C-2D10-423F-8CA4-404DEA3BF07B}" name="Incluido" dataDxfId="1833" totalsRowDxfId="1832" dataCellStyle="20% - Énfasis3"/>
  </tableColumns>
  <tableStyleInfo name="TableStyleLight9" showFirstColumn="0" showLastColumn="0" showRowStripes="1" showColumnStripes="0"/>
</table>
</file>

<file path=xl/tables/table3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2" xr:uid="{C8571183-9ACF-48FC-87ED-8FBB830D8BDC}" name="TablaSTdA1.1525461626364727375808182858846131499540581622663" displayName="TablaSTdA1.1525461626364727375808182858846131499540581622663" ref="D394:I396" headerRowDxfId="1831" dataDxfId="1829" headerRowBorderDxfId="1830" tableBorderDxfId="1828" totalsRowBorderDxfId="1827" dataCellStyle="20% - Énfasis3">
  <autoFilter ref="D394:I396" xr:uid="{EF914FFC-553E-4BD7-AD24-6B2EB27CD20A}"/>
  <tableColumns count="6">
    <tableColumn id="1" xr3:uid="{DAB57407-F98D-4FC9-AC8A-14B039B106EA}" name="Tipo de Indicador" totalsRowLabel="Resultado" dataDxfId="1826" totalsRowDxfId="1825"/>
    <tableColumn id="2" xr3:uid="{F385B611-9E8D-4E5E-A76F-8668F2F87C52}" name="Código indicador" totalsRowLabel="RC014" dataDxfId="1824" totalsRowDxfId="1823"/>
    <tableColumn id="3" xr3:uid="{A7629877-B4FF-49F4-AE52-8028C729F543}" name="Indicador" dataDxfId="1822" totalsRowDxfId="1821" dataCellStyle="20% - Énfasis3">
      <calculatedColumnFormula>IFERROR(VLOOKUP(E395,TablaIndicadores[[Código]:[Unidad de medida]],2,0),"")</calculatedColumnFormula>
    </tableColumn>
    <tableColumn id="4" xr3:uid="{3B67E2D6-273A-44C7-966E-DD19CCE2F10A}" name="Unidad de medida" dataDxfId="1820" totalsRowDxfId="1819" dataCellStyle="20% - Énfasis3">
      <calculatedColumnFormula>IFERROR(VLOOKUP(E395,TablaIndicadores[[Código]:[Unidad de medida]],3,0),"")</calculatedColumnFormula>
    </tableColumn>
    <tableColumn id="5" xr3:uid="{D06DB3FD-2303-4DFE-A532-8AA26121555F}" name="Cantidad" totalsRowFunction="custom" dataDxfId="1818" totalsRowDxfId="1817">
      <totalsRowFormula array="1">IF(AND(IF(C387="Incluir",TablaSTdA1.1525461626364727375808182858846131499540581622663[Unidad de medida]&gt;=0,TablaSTdA1.1525461626364727375808182858846131499540581622663[Unidad de medida]=""))=FALSE,"No rellene el indicador sin seleccionar que quiere incluir el subtipo de acción","")</totalsRowFormula>
    </tableColumn>
    <tableColumn id="7" xr3:uid="{18708659-4430-495A-A295-F277BA6795EE}" name="Incluido" dataDxfId="1816" totalsRowDxfId="1815" dataCellStyle="20% - Énfasis3"/>
  </tableColumns>
  <tableStyleInfo name="TableStyleLight9" showFirstColumn="0" showLastColumn="0" showRowStripes="1" showColumnStripes="0"/>
</table>
</file>

<file path=xl/tables/table3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3" xr:uid="{C2130299-0FF7-4B5A-88F3-D5F72D92199E}" name="TablaSTdA1.152546162636472737580818285888947132500541582623664" displayName="TablaSTdA1.152546162636472737580818285888947132500541582623664" ref="D403:I405" headerRowDxfId="1814" dataDxfId="1812" headerRowBorderDxfId="1813" tableBorderDxfId="1811" totalsRowBorderDxfId="1810" dataCellStyle="20% - Énfasis3">
  <autoFilter ref="D403:I405" xr:uid="{BC062379-FBF9-418C-955F-CB85386705AC}"/>
  <tableColumns count="6">
    <tableColumn id="1" xr3:uid="{56667431-DAD8-4FEF-B7EA-723AE310F007}" name="Tipo de Indicador" totalsRowLabel="Resultado" dataDxfId="1809" totalsRowDxfId="1808"/>
    <tableColumn id="2" xr3:uid="{6D4BCF48-31ED-4BC5-BF9E-6B4F469A341E}" name="Código indicador" totalsRowLabel="RC014" dataDxfId="1807" totalsRowDxfId="1806"/>
    <tableColumn id="3" xr3:uid="{F6E1B443-F03F-42FD-B96D-44717ABEB584}" name="Indicador" dataDxfId="1805" totalsRowDxfId="1804" dataCellStyle="20% - Énfasis3">
      <calculatedColumnFormula>IFERROR(VLOOKUP(E404,TablaIndicadores[[Código]:[Unidad de medida]],2,0),"")</calculatedColumnFormula>
    </tableColumn>
    <tableColumn id="4" xr3:uid="{1C8BEC8C-600F-4163-8710-E0894F406C56}" name="Unidad de medida" dataDxfId="1803" totalsRowDxfId="1802" dataCellStyle="20% - Énfasis3">
      <calculatedColumnFormula>IFERROR(VLOOKUP(E404,TablaIndicadores[[Código]:[Unidad de medida]],3,0),"")</calculatedColumnFormula>
    </tableColumn>
    <tableColumn id="5" xr3:uid="{FE1A8874-AADC-4025-BDC6-5EC075740A20}" name="Cantidad" totalsRowFunction="custom" dataDxfId="1801" totalsRowDxfId="1800">
      <totalsRowFormula array="1">IF(AND(IF(C396="Incluir",TablaSTdA1.152546162636472737580818285888947132500541582623664[Unidad de medida]&gt;=0,TablaSTdA1.152546162636472737580818285888947132500541582623664[Unidad de medida]=""))=FALSE,"No rellene el indicador sin seleccionar que quiere incluir el subtipo de acción","")</totalsRowFormula>
    </tableColumn>
    <tableColumn id="7" xr3:uid="{C57157F2-61C3-4E95-8823-3AC569680A30}" name="Incluido" dataDxfId="1799" totalsRowDxfId="1798" dataCellStyle="20% - Énfasis3"/>
  </tableColumns>
  <tableStyleInfo name="TableStyleLight9" showFirstColumn="0" showLastColumn="0" showRowStripes="1" showColumnStripes="0"/>
</table>
</file>

<file path=xl/tables/table3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4" xr:uid="{516A821C-90C1-42C3-A78B-A96E31B03254}" name="TablaSTdA1.1489460501542583624665" displayName="TablaSTdA1.1489460501542583624665" ref="D17:I19" headerRowDxfId="1797" headerRowBorderDxfId="1796" tableBorderDxfId="1795" totalsRowBorderDxfId="1794">
  <autoFilter ref="D17:I19" xr:uid="{B80A10F8-3515-48D8-845B-9A7A9BA736D1}"/>
  <tableColumns count="6">
    <tableColumn id="1" xr3:uid="{AF87F073-B7F5-42C7-8F07-7FBD5556853E}" name="Tipo de Indicador" totalsRowLabel="Resultado" dataDxfId="1793" totalsRowDxfId="1792"/>
    <tableColumn id="2" xr3:uid="{CDC89CC7-7C9F-4181-9679-CDD1657D17A8}" name="Código indicador" totalsRowLabel="RC014" dataDxfId="1791" totalsRowDxfId="1790"/>
    <tableColumn id="3" xr3:uid="{61ACDD98-54C7-46F5-B24D-E2EFA3BA8F79}" name="Indicador" dataDxfId="1789" dataCellStyle="20% - Énfasis3">
      <calculatedColumnFormula>IFERROR(VLOOKUP(E18,TablaIndicadores[[Código]:[Unidad de medida]],2,0),"")</calculatedColumnFormula>
    </tableColumn>
    <tableColumn id="4" xr3:uid="{24792653-61F0-49AC-901C-1D41D72C80FD}" name="Unidad de medida" dataDxfId="1788" totalsRowDxfId="1787" dataCellStyle="20% - Énfasis3">
      <calculatedColumnFormula>IFERROR(VLOOKUP(E18,TablaIndicadores[[Código]:[Unidad de medida]],3,0),"")</calculatedColumnFormula>
    </tableColumn>
    <tableColumn id="5" xr3:uid="{C4787777-73E9-4923-BCA3-F1B7E9D0E177}" name="Cantidad" totalsRowFunction="custom" dataDxfId="1786" totalsRowDxfId="1785">
      <totalsRowFormula array="1">IF(AND(IF(C10="Incluir",TablaSTdA1.1489460501542583624665[Unidad de medida]&gt;=0,TablaSTdA1.1489460501542583624665[Unidad de medida]=""))=FALSE,"No rellene el indicador sin seleccionar que quiere incluir el subtipo de acción","")</totalsRowFormula>
    </tableColumn>
    <tableColumn id="7" xr3:uid="{C9AC6DDB-76DE-4F76-BBF0-F6756F68705D}" name="Incluido" dataDxfId="1784" dataCellStyle="20% - Énfasis3"/>
  </tableColumns>
  <tableStyleInfo name="TableStyleLight9" showFirstColumn="0" showLastColumn="0" showRowStripes="1" showColumnStripes="0"/>
</table>
</file>

<file path=xl/tables/table3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5" xr:uid="{A2E10119-D8A0-4E57-9E25-232852D24AED}" name="TablaSTdA1.148593461502543584625666" displayName="TablaSTdA1.148593461502543584625666" ref="D26:I28" dataDxfId="1782" headerRowBorderDxfId="1783" tableBorderDxfId="1781" totalsRowBorderDxfId="1780" dataCellStyle="20% - Énfasis3" totalsRowCellStyle="20% - Énfasis3">
  <autoFilter ref="D26:I28" xr:uid="{9AC2EDAC-35BA-4E89-BB69-8CCC777A48A1}"/>
  <tableColumns count="6">
    <tableColumn id="1" xr3:uid="{FEFF1C18-B994-4921-B341-A432D334BC14}" name="Tipo de Indicador" totalsRowLabel="Resultado" dataDxfId="1779" totalsRowDxfId="1778" dataCellStyle="20% - Énfasis3"/>
    <tableColumn id="2" xr3:uid="{06C0E2ED-A13F-4839-8C6D-9055BAF609FD}" name="Código indicador" totalsRowLabel="RC014" dataDxfId="1777" totalsRowDxfId="1776" dataCellStyle="20% - Énfasis3"/>
    <tableColumn id="3" xr3:uid="{F3061AF4-D20D-4F25-9D87-49C918DB2065}" name="Indicador" dataDxfId="1775" dataCellStyle="20% - Énfasis3">
      <calculatedColumnFormula>IFERROR(VLOOKUP(E27,TablaIndicadores[[Código]:[Unidad de medida]],2,0),"")</calculatedColumnFormula>
    </tableColumn>
    <tableColumn id="4" xr3:uid="{AE10FAEA-619B-40BB-9668-397720880051}" name="Unidad de medida" dataDxfId="1774" dataCellStyle="20% - Énfasis3">
      <calculatedColumnFormula>IFERROR(VLOOKUP(E27,TablaIndicadores[[Código]:[Unidad de medida]],3,0),"")</calculatedColumnFormula>
    </tableColumn>
    <tableColumn id="5" xr3:uid="{99F653B3-85CA-4D9C-AE65-D4EB59AB5C6B}" name="Cantidad" totalsRowFunction="custom" dataDxfId="1773" totalsRowDxfId="1772" dataCellStyle="20% - Énfasis3">
      <totalsRowFormula array="1">IF(AND(IF(C19="Incluir",TablaSTdA1.148593461502543584625666[Unidad de medida]&gt;=0,TablaSTdA1.148593461502543584625666[Unidad de medida]=""))=FALSE,"No rellene el indicador sin seleccionar que quiere incluir el subtipo de acción","")</totalsRowFormula>
    </tableColumn>
    <tableColumn id="7" xr3:uid="{4C3B06DC-A29D-41C8-9B53-6A0BE0F196B8}" name="Incluido" dataDxfId="1771" dataCellStyle="20% - Énfasis3"/>
  </tableColumns>
  <tableStyleInfo name="TableStyleLight9" showFirstColumn="0" showLastColumn="0" showRowStripes="1" showColumnStripes="0"/>
</table>
</file>

<file path=xl/tables/table3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6" xr:uid="{34083FC9-A786-4123-9BF7-1217DAE42222}" name="TablaSTdA1.14850694462503544585626667" displayName="TablaSTdA1.14850694462503544585626667" ref="D37:I39" headerRowDxfId="1770" dataDxfId="1768" headerRowBorderDxfId="1769" tableBorderDxfId="1767" totalsRowBorderDxfId="1766" headerRowCellStyle="20% - Énfasis3" dataCellStyle="20% - Énfasis3">
  <autoFilter ref="D37:I39" xr:uid="{D620C009-EFCF-4E5F-86D1-AB65F9F6F23A}"/>
  <tableColumns count="6">
    <tableColumn id="1" xr3:uid="{175B82FD-712F-4F66-9BDE-266F5CD17855}" name="Tipo de Indicador" totalsRowLabel="Resultado" dataDxfId="1765" totalsRowDxfId="1764"/>
    <tableColumn id="2" xr3:uid="{7ED4FD69-2551-4587-B7A1-D9444577C887}" name="Código indicador" totalsRowLabel="RC014" dataDxfId="1763" totalsRowDxfId="1762"/>
    <tableColumn id="3" xr3:uid="{6F0B1F9D-F913-47FA-A4CE-3FA836A4B611}" name="Indicador" dataDxfId="1761" dataCellStyle="20% - Énfasis3">
      <calculatedColumnFormula>IFERROR(VLOOKUP(E38,TablaIndicadores[[Código]:[Unidad de medida]],2,0),"")</calculatedColumnFormula>
    </tableColumn>
    <tableColumn id="4" xr3:uid="{64F6EF60-F3BF-4F0F-A7E8-2D85A6AFDC3B}" name="Unidad de medida" dataDxfId="1760" dataCellStyle="20% - Énfasis3">
      <calculatedColumnFormula>IFERROR(VLOOKUP(E38,TablaIndicadores[[Código]:[Unidad de medida]],3,0),"")</calculatedColumnFormula>
    </tableColumn>
    <tableColumn id="5" xr3:uid="{13E80E40-C7C6-4A5D-B70A-5E4EE8BFD225}" name="Cantidad" totalsRowFunction="custom" dataDxfId="1759">
      <totalsRowFormula array="1">IF(AND(IF(C28="Incluir",TablaSTdA1.14850694462503544585626667[Unidad de medida]&gt;=0,TablaSTdA1.14850694462503544585626667[Unidad de medida]=""))=FALSE,"No rellene el indicador sin seleccionar que quiere incluir el subtipo de acción","")</totalsRowFormula>
    </tableColumn>
    <tableColumn id="7" xr3:uid="{B5AD4D58-C21F-49AE-AB33-C7F95EA492D1}" name="Incluido" dataDxfId="1758" dataCellStyle="20% - Énfasis3"/>
  </tableColumns>
  <tableStyleInfo name="TableStyleLight9" showFirstColumn="0" showLastColumn="0" showRowStripes="1" showColumnStripes="0"/>
</table>
</file>

<file path=xl/tables/table3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7" xr:uid="{04749123-9F76-442B-B50B-850D0D8F7040}" name="TablaSTdA1.1485051895463504545586627668" displayName="TablaSTdA1.1485051895463504545586627668" ref="D46:I48" headerRowDxfId="1757" dataDxfId="1755" headerRowBorderDxfId="1756" tableBorderDxfId="1754" totalsRowBorderDxfId="1753" headerRowCellStyle="20% - Énfasis3" dataCellStyle="20% - Énfasis3">
  <autoFilter ref="D46:I48" xr:uid="{CD7D4C66-593F-4407-BBA4-6C6B24365FE3}"/>
  <tableColumns count="6">
    <tableColumn id="1" xr3:uid="{8B742E92-208E-4782-B3D9-DA18C9327430}" name="Tipo de Indicador" totalsRowLabel="Resultado" dataDxfId="1752" totalsRowDxfId="1751"/>
    <tableColumn id="2" xr3:uid="{47585D11-F652-4EFC-A297-3711D14D382D}" name="Código indicador" totalsRowLabel="RC014" dataDxfId="1750" totalsRowDxfId="1749"/>
    <tableColumn id="3" xr3:uid="{76674EC8-0032-4438-AD4C-B56794A2C1CE}" name="Indicador" dataDxfId="1748" totalsRowDxfId="1747" dataCellStyle="20% - Énfasis3">
      <calculatedColumnFormula>IFERROR(VLOOKUP(E47,TablaIndicadores[[Código]:[Unidad de medida]],2,0),"")</calculatedColumnFormula>
    </tableColumn>
    <tableColumn id="4" xr3:uid="{60AFEEA3-97B8-457A-B0AE-7B1950706C3B}" name="Unidad de medida" dataDxfId="1746" totalsRowDxfId="1745" dataCellStyle="20% - Énfasis3">
      <calculatedColumnFormula>IFERROR(VLOOKUP(E47,TablaIndicadores[[Código]:[Unidad de medida]],3,0),"")</calculatedColumnFormula>
    </tableColumn>
    <tableColumn id="5" xr3:uid="{F39292D1-0B2D-4C8E-9440-AC43B4EB5B3B}" name="Cantidad" totalsRowFunction="custom" dataDxfId="1744" totalsRowDxfId="1743">
      <totalsRowFormula array="1">IF(AND(IF(C37="Incluir",TablaSTdA1.1485051895463504545586627668[Unidad de medida]&gt;=0,TablaSTdA1.1485051895463504545586627668[Unidad de medida]=""))=FALSE,"No rellene el indicador sin seleccionar que quiere incluir el subtipo de acción","")</totalsRowFormula>
    </tableColumn>
    <tableColumn id="7" xr3:uid="{7531C461-F6CC-4AD0-B98C-8272E1308353}" name="Incluido" dataDxfId="1742" totalsRowDxfId="1741" dataCellStyle="20% - Énfasis3"/>
  </tableColumns>
  <tableStyleInfo name="TableStyleLight9" showFirstColumn="0" showLastColumn="0" showRowStripes="1" showColumnStripes="0"/>
</table>
</file>

<file path=xl/tables/table3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8" xr:uid="{C2D950D8-474C-4B84-8844-368708DCC308}" name="TablaSTdA1.1521096464505546587628669" displayName="TablaSTdA1.1521096464505546587628669" ref="D59:I61" headerRowDxfId="1740" headerRowBorderDxfId="1739" tableBorderDxfId="1738" totalsRowBorderDxfId="1737">
  <autoFilter ref="D59:I61" xr:uid="{EE5B3FD1-721B-49E7-AA08-E2E7737E61E9}"/>
  <tableColumns count="6">
    <tableColumn id="1" xr3:uid="{105AACBC-1D09-44F5-A709-21A2F9C5979D}" name="Tipo de Indicador" totalsRowLabel="Resultado" dataDxfId="1736" totalsRowDxfId="1735"/>
    <tableColumn id="2" xr3:uid="{DBC868B7-8412-4D8B-8373-E54D2A332AFC}" name="Código indicador" totalsRowLabel="RC014" dataDxfId="1734" totalsRowDxfId="1733"/>
    <tableColumn id="3" xr3:uid="{808DC030-1A41-425D-87DD-07ABE56916D9}" name="Indicador" dataDxfId="1732" totalsRowDxfId="1731" dataCellStyle="20% - Énfasis3">
      <calculatedColumnFormula>IFERROR(VLOOKUP(E60,TablaIndicadores[[Código]:[Unidad de medida]],2,0),"")</calculatedColumnFormula>
    </tableColumn>
    <tableColumn id="4" xr3:uid="{7510E16A-D5A8-462D-BCA2-7FFFEED2EC46}" name="Unidad de medida" dataDxfId="1730" totalsRowDxfId="1729" dataCellStyle="20% - Énfasis3">
      <calculatedColumnFormula>IFERROR(VLOOKUP(E60,TablaIndicadores[[Código]:[Unidad de medida]],3,0),"")</calculatedColumnFormula>
    </tableColumn>
    <tableColumn id="5" xr3:uid="{ADF06812-3903-43C2-A3FD-1B6C37F75EDE}" name="Cantidad" totalsRowFunction="custom" dataDxfId="1728" totalsRowDxfId="1727">
      <totalsRowFormula array="1">IF(AND(IF(C52="Incluir",TablaSTdA1.1521096464505546587628669[Unidad de medida]&gt;=0,TablaSTdA1.1521096464505546587628669[Unidad de medida]=""))=FALSE,"No rellene el indicador sin seleccionar que quiere incluir el subtipo de acción","")</totalsRowFormula>
    </tableColumn>
    <tableColumn id="7" xr3:uid="{BE549BFC-C31E-4DD4-96C7-46788A5CAA27}" name="Incluido" dataDxfId="1726" totalsRowDxfId="1725" dataCellStyle="20% - Énfasis3"/>
  </tableColumns>
  <tableStyleInfo name="TableStyleLight9" showFirstColumn="0" showLastColumn="0" showRowStripes="1" showColumnStripes="0"/>
</table>
</file>

<file path=xl/tables/table3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9" xr:uid="{219A3A06-EB47-4BD7-92DB-E544F64B23E2}" name="TablaSTdA1.148531197465506547588629670" displayName="TablaSTdA1.148531197465506547588629670" ref="D68:I70" headerRowDxfId="1724" headerRowBorderDxfId="1723" tableBorderDxfId="1722" totalsRowBorderDxfId="1721">
  <autoFilter ref="D68:I70" xr:uid="{42E9B6F1-DF53-4168-8B21-F601DDFBCA60}"/>
  <tableColumns count="6">
    <tableColumn id="1" xr3:uid="{A57A5693-577B-4C97-82FE-6C5640A5024F}" name="Tipo de Indicador" totalsRowLabel="Resultado" dataDxfId="1720" totalsRowDxfId="1719"/>
    <tableColumn id="2" xr3:uid="{111A697C-6F0E-4DE2-B705-45CE24A2FCA5}" name="Código indicador" totalsRowLabel="RC014" dataDxfId="1718" totalsRowDxfId="1717"/>
    <tableColumn id="3" xr3:uid="{EA121B60-A295-45EC-A893-BAC23CC21BD8}" name="Indicador" dataDxfId="1716" totalsRowDxfId="1715" dataCellStyle="20% - Énfasis3">
      <calculatedColumnFormula>IFERROR(VLOOKUP(E69,TablaIndicadores[[Código]:[Unidad de medida]],2,0),"")</calculatedColumnFormula>
    </tableColumn>
    <tableColumn id="4" xr3:uid="{4C4AAF4C-407E-406A-9CA0-A669592CC98E}" name="Unidad de medida" dataDxfId="1714" totalsRowDxfId="1713" dataCellStyle="20% - Énfasis3">
      <calculatedColumnFormula>IFERROR(VLOOKUP(E69,TablaIndicadores[[Código]:[Unidad de medida]],3,0),"")</calculatedColumnFormula>
    </tableColumn>
    <tableColumn id="5" xr3:uid="{180D47DD-5E28-4354-B1D9-88CFFC2E5E63}" name="Cantidad" totalsRowFunction="custom" dataDxfId="1712" totalsRowDxfId="1711">
      <totalsRowFormula array="1">IF(AND(IF(C61="Incluir",TablaSTdA1.148531197465506547588629670[Unidad de medida]&gt;=0,TablaSTdA1.148531197465506547588629670[Unidad de medida]=""))=FALSE,"No rellene el indicador sin seleccionar que quiere incluir el subtipo de acción","")</totalsRowFormula>
    </tableColumn>
    <tableColumn id="7" xr3:uid="{04DAAEE2-C2D5-4827-8F95-6E47737F547F}" name="Incluido" dataDxfId="1710" totalsRowDxfId="1709" dataCellStyle="20% - Énfasis3"/>
  </tableColumns>
  <tableStyleInfo name="TableStyleLight9" showFirstColumn="0" showLastColumn="0" showRowStripes="1" showColumnStripes="0"/>
</table>
</file>

<file path=xl/tables/table3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0" xr:uid="{73C864B8-9823-4A8B-9BD4-7FC06C297D5D}" name="TablaSTdA1.152541298466507548589630671" displayName="TablaSTdA1.152541298466507548589630671" ref="D79:I81" headerRowDxfId="1708" headerRowBorderDxfId="1707" tableBorderDxfId="1706" totalsRowBorderDxfId="1705">
  <autoFilter ref="D79:I81" xr:uid="{841A434A-E4A4-4475-B699-6C7E979BCFAB}"/>
  <tableColumns count="6">
    <tableColumn id="1" xr3:uid="{6C7BD949-3D63-4F93-9E85-4B6B0947B37D}" name="Tipo de Indicador" totalsRowLabel="Resultado" dataDxfId="1704" totalsRowDxfId="1703" dataCellStyle="20% - Énfasis3"/>
    <tableColumn id="2" xr3:uid="{F8C9F38A-0A30-4A58-BC53-F982ED63DDF0}" name="Código indicador" totalsRowLabel="RC014" dataDxfId="1702" totalsRowDxfId="1701"/>
    <tableColumn id="3" xr3:uid="{96E533FD-CE73-4067-B297-85A9C782AAFB}" name="Indicador" dataDxfId="1700" totalsRowDxfId="1699" dataCellStyle="20% - Énfasis3">
      <calculatedColumnFormula>IFERROR(VLOOKUP(E80,TablaIndicadores[[Código]:[Unidad de medida]],2,0),"")</calculatedColumnFormula>
    </tableColumn>
    <tableColumn id="4" xr3:uid="{D867A564-E28D-4823-946D-4DF95953C6C1}" name="Unidad de medida" dataDxfId="1698" totalsRowDxfId="1697" dataCellStyle="20% - Énfasis3">
      <calculatedColumnFormula>IFERROR(VLOOKUP(E80,TablaIndicadores[[Código]:[Unidad de medida]],3,0),"")</calculatedColumnFormula>
    </tableColumn>
    <tableColumn id="5" xr3:uid="{54EBA614-1BEF-4183-9C15-E5EC0BAFD4CE}" name="Cantidad" totalsRowFunction="custom" dataDxfId="1696" totalsRowDxfId="1695">
      <totalsRowFormula array="1">IF(AND(IF(C72="Incluir",TablaSTdA1.152541298466507548589630671[Unidad de medida]&gt;=0,TablaSTdA1.152541298466507548589630671[Unidad de medida]=""))=FALSE,"No rellene el indicador sin seleccionar que quiere incluir el subtipo de acción","")</totalsRowFormula>
    </tableColumn>
    <tableColumn id="7" xr3:uid="{C8EE044B-9829-4E8C-81A8-FFB87816F41C}" name="Incluido" dataDxfId="1694" totalsRowDxfId="1693" dataCellStyle="20% - Énfasis3"/>
  </tableColumns>
  <tableStyleInfo name="TableStyleLight9" showFirstColumn="0" showLastColumn="0" showRowStripes="1" showColumnStripes="0"/>
</table>
</file>

<file path=xl/tables/table3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1" xr:uid="{D5127140-A3FC-4367-B2F9-CDDC8D230D6F}" name="TablaSTdA1.14853551399467508549590631672" displayName="TablaSTdA1.14853551399467508549590631672" ref="D88:I90" headerRowDxfId="1692" dataDxfId="1690" headerRowBorderDxfId="1691" tableBorderDxfId="1689" totalsRowBorderDxfId="1688" dataCellStyle="20% - Énfasis3">
  <autoFilter ref="D88:I90" xr:uid="{87A593CD-D0F2-482E-856A-FEEA60DFE682}"/>
  <tableColumns count="6">
    <tableColumn id="1" xr3:uid="{01A5A32E-8E26-41D6-9D58-AB16C47643AE}" name="Tipo de Indicador" totalsRowLabel="Resultado" dataDxfId="1687" totalsRowDxfId="1686"/>
    <tableColumn id="2" xr3:uid="{1B5A6BA7-7C76-4D22-A0B8-3220A5A9AC8C}" name="Código indicador" totalsRowLabel="RC014" dataDxfId="1685" totalsRowDxfId="1684"/>
    <tableColumn id="3" xr3:uid="{50881B6F-ADA4-43F8-9F1D-A41C4499B044}" name="Indicador" dataDxfId="1683" totalsRowDxfId="1682" dataCellStyle="20% - Énfasis3">
      <calculatedColumnFormula>IFERROR(VLOOKUP(E89,TablaIndicadores[[Código]:[Unidad de medida]],2,0),"")</calculatedColumnFormula>
    </tableColumn>
    <tableColumn id="4" xr3:uid="{E301CAEE-7FEE-49A0-966D-B1C62CC1EE75}" name="Unidad de medida" dataDxfId="1681" totalsRowDxfId="1680" dataCellStyle="20% - Énfasis3">
      <calculatedColumnFormula>IFERROR(VLOOKUP(E89,TablaIndicadores[[Código]:[Unidad de medida]],3,0),"")</calculatedColumnFormula>
    </tableColumn>
    <tableColumn id="5" xr3:uid="{8B7550A7-12DB-4092-81C6-F07E605F663A}" name="Cantidad" totalsRowFunction="custom" dataDxfId="1679" totalsRowDxfId="1678">
      <totalsRowFormula array="1">IF(AND(IF(C81="Incluir",TablaSTdA1.14853551399467508549590631672[Unidad de medida]&gt;=0,TablaSTdA1.14853551399467508549590631672[Unidad de medida]=""))=FALSE,"No rellene el indicador sin seleccionar que quiere incluir el subtipo de acción","")</totalsRowFormula>
    </tableColumn>
    <tableColumn id="7" xr3:uid="{4DF6B624-2996-4775-B042-0EB83A420639}" name="Incluido" dataDxfId="1677" totalsRowDxfId="1676" dataCellStyle="20% - Énfasis3"/>
  </tableColumns>
  <tableStyleInfo name="TableStyleLight9" showFirstColumn="0" showLastColumn="0" showRowStripes="1" showColumnStripes="0"/>
</table>
</file>

<file path=xl/tables/table3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2" xr:uid="{C9AFBF4B-779D-4816-ABCF-D9567B760605}" name="TablaSTdA1.14853555614100468509550591632673" displayName="TablaSTdA1.14853555614100468509550591632673" ref="D97:I99" headerRowDxfId="1675" dataDxfId="1673" headerRowBorderDxfId="1674" tableBorderDxfId="1672" totalsRowBorderDxfId="1671" dataCellStyle="20% - Énfasis3">
  <autoFilter ref="D97:I99" xr:uid="{DEA36D4B-04A8-43A7-9106-6A8935E26BEB}"/>
  <tableColumns count="6">
    <tableColumn id="1" xr3:uid="{C791363E-D5BB-4BAA-9568-52182CA14220}" name="Tipo de Indicador" totalsRowLabel="Resultado" dataDxfId="1670" totalsRowDxfId="1669"/>
    <tableColumn id="2" xr3:uid="{62FFB265-7042-4445-9C36-FD81854F0419}" name="Código indicador" totalsRowLabel="RC014" dataDxfId="1668" totalsRowDxfId="1667"/>
    <tableColumn id="3" xr3:uid="{59B5BB86-EA61-45F6-89CC-E8EB4C2FA474}" name="Indicador" dataDxfId="1666" totalsRowDxfId="1665" dataCellStyle="20% - Énfasis3">
      <calculatedColumnFormula>IFERROR(VLOOKUP(E98,TablaIndicadores[[Código]:[Unidad de medida]],2,0),"")</calculatedColumnFormula>
    </tableColumn>
    <tableColumn id="4" xr3:uid="{980141CE-3B71-4743-8D74-FF47A8CC6748}" name="Unidad de medida" dataDxfId="1664" totalsRowDxfId="1663" dataCellStyle="20% - Énfasis3">
      <calculatedColumnFormula>IFERROR(VLOOKUP(E98,TablaIndicadores[[Código]:[Unidad de medida]],3,0),"")</calculatedColumnFormula>
    </tableColumn>
    <tableColumn id="5" xr3:uid="{73559A1C-2A92-4FC7-9B8D-4A8AEFEF8244}" name="Cantidad" totalsRowFunction="custom" dataDxfId="1662" totalsRowDxfId="1661">
      <totalsRowFormula array="1">IF(AND(IF(C90="Incluir",TablaSTdA1.14853555614100468509550591632673[Unidad de medida]&gt;=0,TablaSTdA1.14853555614100468509550591632673[Unidad de medida]=""))=FALSE,"No rellene el indicador sin seleccionar que quiere incluir el subtipo de acción","")</totalsRowFormula>
    </tableColumn>
    <tableColumn id="7" xr3:uid="{8A3EDCFB-F9BA-4CB1-BB45-44CC34ABCC61}" name="Incluido" dataDxfId="1660" totalsRowDxfId="1659" dataCellStyle="20% - Énfasis3"/>
  </tableColumns>
  <tableStyleInfo name="TableStyleLight9" showFirstColumn="0" showLastColumn="0" showRowStripes="1" showColumnStripes="0"/>
</table>
</file>

<file path=xl/tables/table3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3" xr:uid="{F12A0012-BBE3-46CB-81F7-E0D1D8C48229}" name="TablaSTdA1.1485355565715101469510551592633674" displayName="TablaSTdA1.1485355565715101469510551592633674" ref="D106:I108" headerRowDxfId="1658" dataDxfId="1656" headerRowBorderDxfId="1657" tableBorderDxfId="1655" totalsRowBorderDxfId="1654" dataCellStyle="20% - Énfasis3">
  <autoFilter ref="D106:I108" xr:uid="{6581E392-A142-4728-9795-A807192909F7}"/>
  <tableColumns count="6">
    <tableColumn id="1" xr3:uid="{55503D61-5620-48AF-B4EA-8D3E9AFB65EC}" name="Tipo de Indicador" totalsRowLabel="Resultado" dataDxfId="1653" totalsRowDxfId="1652"/>
    <tableColumn id="2" xr3:uid="{BCC0D505-9BDC-4E70-BEE7-E3EE5ABA9D8C}" name="Código indicador" totalsRowLabel="RC014" dataDxfId="1651" totalsRowDxfId="1650"/>
    <tableColumn id="3" xr3:uid="{9AFA9424-40AE-4208-9995-7F69F5FA4BD9}" name="Indicador" dataDxfId="1649" totalsRowDxfId="1648" dataCellStyle="20% - Énfasis3">
      <calculatedColumnFormula>IFERROR(VLOOKUP(E107,TablaIndicadores[[Código]:[Unidad de medida]],2,0),"")</calculatedColumnFormula>
    </tableColumn>
    <tableColumn id="4" xr3:uid="{2C93C889-CA05-4325-B30C-59AC1EC76C0F}" name="Unidad de medida" dataDxfId="1647" totalsRowDxfId="1646" dataCellStyle="20% - Énfasis3">
      <calculatedColumnFormula>IFERROR(VLOOKUP(E107,TablaIndicadores[[Código]:[Unidad de medida]],3,0),"")</calculatedColumnFormula>
    </tableColumn>
    <tableColumn id="5" xr3:uid="{63BE26C6-F4A8-4002-B482-AD03BB83F7F2}" name="Cantidad" totalsRowFunction="custom" dataDxfId="1645" totalsRowDxfId="1644">
      <totalsRowFormula array="1">IF(AND(IF(C99="Incluir",TablaSTdA1.1485355565715101469510551592633674[Unidad de medida]&gt;=0,TablaSTdA1.1485355565715101469510551592633674[Unidad de medida]=""))=FALSE,"No rellene el indicador sin seleccionar que quiere incluir el subtipo de acción","")</totalsRowFormula>
    </tableColumn>
    <tableColumn id="7" xr3:uid="{327239B3-87B0-4ECC-87C4-6B73F59C5611}" name="Incluido" dataDxfId="1643" totalsRowDxfId="1642" dataCellStyle="20% - Énfasis3"/>
  </tableColumns>
  <tableStyleInfo name="TableStyleLight9" showFirstColumn="0" showLastColumn="0" showRowStripes="1" showColumnStripes="0"/>
</table>
</file>

<file path=xl/tables/table3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4" xr:uid="{39ABF9C5-F926-4FC8-90BA-8F02198CCB1D}" name="TablaSTdA1.148535556575816102470511552593634675" displayName="TablaSTdA1.148535556575816102470511552593634675" ref="D115:I117" headerRowDxfId="1641" dataDxfId="1639" headerRowBorderDxfId="1640" tableBorderDxfId="1638" totalsRowBorderDxfId="1637" dataCellStyle="20% - Énfasis3">
  <autoFilter ref="D115:I117" xr:uid="{93ECB9AF-BC8A-4D88-A632-C52C718F2C71}"/>
  <tableColumns count="6">
    <tableColumn id="1" xr3:uid="{A2676990-06B6-4C62-AF3C-F5F0FE04050A}" name="Tipo de Indicador" totalsRowLabel="Resultado" dataDxfId="1636" totalsRowDxfId="1635"/>
    <tableColumn id="2" xr3:uid="{31A1BD67-9353-496D-8A28-FDD659F01A05}" name="Código indicador" totalsRowLabel="RC014" dataDxfId="1634" totalsRowDxfId="1633"/>
    <tableColumn id="3" xr3:uid="{A0E26751-E972-47C7-A901-AEE4A7A9FCF6}" name="Indicador" dataDxfId="1632" totalsRowDxfId="1631" dataCellStyle="20% - Énfasis3">
      <calculatedColumnFormula>IFERROR(VLOOKUP(E116,TablaIndicadores[[Código]:[Unidad de medida]],2,0),"")</calculatedColumnFormula>
    </tableColumn>
    <tableColumn id="4" xr3:uid="{088ED047-3385-4A7B-BB56-93A986CECBB8}" name="Unidad de medida" dataDxfId="1630" totalsRowDxfId="1629" dataCellStyle="20% - Énfasis3">
      <calculatedColumnFormula>IFERROR(VLOOKUP(E116,TablaIndicadores[[Código]:[Unidad de medida]],3,0),"")</calculatedColumnFormula>
    </tableColumn>
    <tableColumn id="5" xr3:uid="{E5DBCFBA-1023-4B81-B3E2-7B8D0CED058B}" name="Cantidad" totalsRowFunction="custom" dataDxfId="1628" totalsRowDxfId="1627">
      <totalsRowFormula array="1">IF(AND(IF(C108="Incluir",TablaSTdA1.148535556575816102470511552593634675[Unidad de medida]&gt;=0,TablaSTdA1.148535556575816102470511552593634675[Unidad de medida]=""))=FALSE,"No rellene el indicador sin seleccionar que quiere incluir el subtipo de acción","")</totalsRowFormula>
    </tableColumn>
    <tableColumn id="7" xr3:uid="{CFDC318D-8D44-40CD-9503-98F1BE1FC5CF}" name="Incluido" dataDxfId="1626" totalsRowDxfId="1625" dataCellStyle="20% - Énfasis3"/>
  </tableColumns>
  <tableStyleInfo name="TableStyleLight9" showFirstColumn="0" showLastColumn="0" showRowStripes="1" showColumnStripes="0"/>
</table>
</file>

<file path=xl/tables/table3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5" xr:uid="{46563058-0558-4E68-BEA4-A760AED8D7E3}" name="TablaSTdA1.14853555657585917103471512553594635676" displayName="TablaSTdA1.14853555657585917103471512553594635676" ref="D124:I126" headerRowDxfId="1624" dataDxfId="1622" headerRowBorderDxfId="1623" tableBorderDxfId="1621" totalsRowBorderDxfId="1620" dataCellStyle="20% - Énfasis3">
  <autoFilter ref="D124:I126" xr:uid="{554BE6C9-C1EE-49BC-B5D3-B7CF164F53F0}"/>
  <tableColumns count="6">
    <tableColumn id="1" xr3:uid="{46651385-F874-43EB-8918-A0995428B94F}" name="Tipo de Indicador" totalsRowLabel="Resultado" dataDxfId="1619" totalsRowDxfId="1618"/>
    <tableColumn id="2" xr3:uid="{7B478827-826D-415C-868C-F9B8EE4AA899}" name="Código indicador" totalsRowLabel="RC014" dataDxfId="1617" totalsRowDxfId="1616"/>
    <tableColumn id="3" xr3:uid="{822A8852-F719-42A8-B2CB-F0D5BE6A8C42}" name="Indicador" dataDxfId="1615" totalsRowDxfId="1614" dataCellStyle="20% - Énfasis3">
      <calculatedColumnFormula>IFERROR(VLOOKUP(E125,TablaIndicadores[[Código]:[Unidad de medida]],2,0),"")</calculatedColumnFormula>
    </tableColumn>
    <tableColumn id="4" xr3:uid="{641C9CFF-4B90-452C-A606-1A12057CE1CE}" name="Unidad de medida" dataDxfId="1613" totalsRowDxfId="1612" dataCellStyle="20% - Énfasis3">
      <calculatedColumnFormula>IFERROR(VLOOKUP(E125,TablaIndicadores[[Código]:[Unidad de medida]],3,0),"")</calculatedColumnFormula>
    </tableColumn>
    <tableColumn id="5" xr3:uid="{9352A763-5AD6-4E1D-99E2-87E1B811D3ED}" name="Cantidad" totalsRowFunction="custom" dataDxfId="1611" totalsRowDxfId="1610">
      <totalsRowFormula array="1">IF(AND(IF(C117="Incluir",TablaSTdA1.14853555657585917103471512553594635676[Unidad de medida]&gt;=0,TablaSTdA1.14853555657585917103471512553594635676[Unidad de medida]=""))=FALSE,"No rellene el indicador sin seleccionar que quiere incluir el subtipo de acción","")</totalsRowFormula>
    </tableColumn>
    <tableColumn id="7" xr3:uid="{1341EB4D-6939-4F66-8DB1-00162FB5989E}" name="Incluido" dataDxfId="1609" totalsRowDxfId="1608" dataCellStyle="20% - Énfasis3"/>
  </tableColumns>
  <tableStyleInfo name="TableStyleLight9" showFirstColumn="0" showLastColumn="0" showRowStripes="1" showColumnStripes="0"/>
</table>
</file>

<file path=xl/tables/table3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6" xr:uid="{E3519293-EE5D-4D84-8356-0934C9D55639}" name="TablaSTdA1.1485355565758596018104472513554595636677" displayName="TablaSTdA1.1485355565758596018104472513554595636677" ref="D133:I135" headerRowDxfId="1607" dataDxfId="1605" headerRowBorderDxfId="1606" tableBorderDxfId="1604" totalsRowBorderDxfId="1603" dataCellStyle="20% - Énfasis3">
  <autoFilter ref="D133:I135" xr:uid="{9E2266F5-8C03-44DD-9193-189E2DA89D55}"/>
  <tableColumns count="6">
    <tableColumn id="1" xr3:uid="{5FA53B6A-7BE0-4593-AEBE-9E4496714F95}" name="Tipo de Indicador" totalsRowLabel="Resultado" dataDxfId="1602" totalsRowDxfId="1601"/>
    <tableColumn id="2" xr3:uid="{3A9E9DF1-A377-4598-AF15-1AEAB98C4AD9}" name="Código indicador" totalsRowLabel="RC014" dataDxfId="1600" totalsRowDxfId="1599"/>
    <tableColumn id="3" xr3:uid="{09798C76-4CB2-4B1A-BEA2-5BBFCEF539FF}" name="Indicador" dataDxfId="1598" totalsRowDxfId="1597" dataCellStyle="20% - Énfasis3">
      <calculatedColumnFormula>IFERROR(VLOOKUP(E134,TablaIndicadores[[Código]:[Unidad de medida]],2,0),"")</calculatedColumnFormula>
    </tableColumn>
    <tableColumn id="4" xr3:uid="{39554DE8-F4F7-4409-B0AF-B92CE3EA6982}" name="Unidad de medida" dataDxfId="1596" totalsRowDxfId="1595" dataCellStyle="20% - Énfasis3">
      <calculatedColumnFormula>IFERROR(VLOOKUP(E134,TablaIndicadores[[Código]:[Unidad de medida]],3,0),"")</calculatedColumnFormula>
    </tableColumn>
    <tableColumn id="5" xr3:uid="{9C968FDB-A458-4EF3-A41E-EFA452A442D0}" name="Cantidad" totalsRowFunction="custom" dataDxfId="1594" totalsRowDxfId="1593">
      <totalsRowFormula array="1">IF(AND(IF(C126="Incluir",TablaSTdA1.1485355565758596018104472513554595636677[Unidad de medida]&gt;=0,TablaSTdA1.1485355565758596018104472513554595636677[Unidad de medida]=""))=FALSE,"No rellene el indicador sin seleccionar que quiere incluir el subtipo de acción","")</totalsRowFormula>
    </tableColumn>
    <tableColumn id="7" xr3:uid="{FC33A9D9-C331-498C-9B76-A37B3F15FF48}" name="Incluido" dataDxfId="1592" totalsRowDxfId="1591" dataCellStyle="20% - Énfasis3"/>
  </tableColumns>
  <tableStyleInfo name="TableStyleLight9" showFirstColumn="0" showLastColumn="0" showRowStripes="1" showColumnStripes="0"/>
</table>
</file>

<file path=xl/tables/table3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7" xr:uid="{3CFFFD3B-7DC1-440F-BEDF-1DE3416FFF5D}" name="TablaSTdA1.152546120105473514555596637678" displayName="TablaSTdA1.152546120105473514555596637678" ref="D144:I146" headerRowDxfId="1590" dataDxfId="1588" headerRowBorderDxfId="1589" tableBorderDxfId="1587" totalsRowBorderDxfId="1586" dataCellStyle="20% - Énfasis3">
  <autoFilter ref="D144:I146" xr:uid="{C5A14A54-2A8C-44BA-B0C4-CB68B2AB300A}"/>
  <tableColumns count="6">
    <tableColumn id="1" xr3:uid="{9A1C1E5F-85C1-446C-8228-CACD19838E98}" name="Tipo de Indicador" totalsRowLabel="Resultado" dataDxfId="1585" totalsRowDxfId="1584"/>
    <tableColumn id="2" xr3:uid="{C554EC57-BF83-4ECC-BFFB-018668D2DBE3}" name="Código indicador" totalsRowLabel="RC014" dataDxfId="1583" totalsRowDxfId="1582"/>
    <tableColumn id="3" xr3:uid="{7522AB62-810D-4DB4-8C71-5E7B9F19C2BF}" name="Indicador" dataDxfId="1581" totalsRowDxfId="1580" dataCellStyle="20% - Énfasis3">
      <calculatedColumnFormula>IFERROR(VLOOKUP(E145,TablaIndicadores[[Código]:[Unidad de medida]],2,0),"")</calculatedColumnFormula>
    </tableColumn>
    <tableColumn id="4" xr3:uid="{5C2C2DBB-7EDD-4399-AEB3-0FE4E61D9C8A}" name="Unidad de medida" dataDxfId="1579" totalsRowDxfId="1578" dataCellStyle="20% - Énfasis3">
      <calculatedColumnFormula>IFERROR(VLOOKUP(E145,TablaIndicadores[[Código]:[Unidad de medida]],3,0),"")</calculatedColumnFormula>
    </tableColumn>
    <tableColumn id="5" xr3:uid="{EB075CA7-5A7E-4FCC-A6A4-1AD3ED70FF38}" name="Cantidad" totalsRowFunction="custom" dataDxfId="1577" totalsRowDxfId="1576">
      <totalsRowFormula array="1">IF(AND(IF(C137="Incluir",TablaSTdA1.152546120105473514555596637678[Unidad de medida]&gt;=0,TablaSTdA1.152546120105473514555596637678[Unidad de medida]=""))=FALSE,"No rellene el indicador sin seleccionar que quiere incluir el subtipo de acción","")</totalsRowFormula>
    </tableColumn>
    <tableColumn id="7" xr3:uid="{DFFDFD0F-1EED-40F2-BB10-B9A6FEBE931C}" name="Incluido" dataDxfId="1575" totalsRowDxfId="1574" dataCellStyle="20% - Énfasis3"/>
  </tableColumns>
  <tableStyleInfo name="TableStyleLight9" showFirstColumn="0" showLastColumn="0" showRowStripes="1" showColumnStripes="0"/>
</table>
</file>

<file path=xl/tables/table3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8" xr:uid="{43C7F9D6-42B2-42F4-8ECE-3E3EF5AFB6F2}" name="TablaSTdA1.15254616221106474515556597638679" displayName="TablaSTdA1.15254616221106474515556597638679" ref="D153:I155" headerRowDxfId="1573" dataDxfId="1571" headerRowBorderDxfId="1572" tableBorderDxfId="1570" totalsRowBorderDxfId="1569" dataCellStyle="20% - Énfasis3">
  <autoFilter ref="D153:I155" xr:uid="{3D0A72F9-E111-4312-B272-8E0AE7862817}"/>
  <tableColumns count="6">
    <tableColumn id="1" xr3:uid="{298834CD-967A-428F-BA08-3C91DD3B159F}" name="Tipo de Indicador" totalsRowLabel="Resultado" dataDxfId="1568" totalsRowDxfId="1567"/>
    <tableColumn id="2" xr3:uid="{567844B6-F260-4A0A-84DA-42065108C178}" name="Código indicador" totalsRowLabel="RC014" dataDxfId="1566" totalsRowDxfId="1565"/>
    <tableColumn id="3" xr3:uid="{F6E0B315-4BDF-4BB8-8339-A96C11905406}" name="Indicador" dataDxfId="1564" totalsRowDxfId="1563" dataCellStyle="20% - Énfasis3">
      <calculatedColumnFormula>IFERROR(VLOOKUP(E154,TablaIndicadores[[Código]:[Unidad de medida]],2,0),"")</calculatedColumnFormula>
    </tableColumn>
    <tableColumn id="4" xr3:uid="{F24B33C5-9122-423F-AF1C-F31AE8722B04}" name="Unidad de medida" dataDxfId="1562" totalsRowDxfId="1561" dataCellStyle="20% - Énfasis3">
      <calculatedColumnFormula>IFERROR(VLOOKUP(E154,TablaIndicadores[[Código]:[Unidad de medida]],3,0),"")</calculatedColumnFormula>
    </tableColumn>
    <tableColumn id="5" xr3:uid="{7C586332-EC55-4020-A55F-FAF5CC5DE925}" name="Cantidad" totalsRowFunction="custom" dataDxfId="1560" totalsRowDxfId="1559">
      <totalsRowFormula array="1">IF(AND(IF(C146="Incluir",TablaSTdA1.15254616221106474515556597638679[Unidad de medida]&gt;=0,TablaSTdA1.15254616221106474515556597638679[Unidad de medida]=""))=FALSE,"No rellene el indicador sin seleccionar que quiere incluir el subtipo de acción","")</totalsRowFormula>
    </tableColumn>
    <tableColumn id="7" xr3:uid="{55473258-B08D-442C-8738-28B8B5E49CDE}" name="Incluido" dataDxfId="1558" totalsRowDxfId="1557" dataCellStyle="20% - Énfasis3"/>
  </tableColumns>
  <tableStyleInfo name="TableStyleLight9" showFirstColumn="0" showLastColumn="0" showRowStripes="1" showColumnStripes="0"/>
</table>
</file>

<file path=xl/tables/table3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9" xr:uid="{4AC17144-5DFD-4540-A0F1-BB0DDD95CA15}" name="TablaSTdA1.1525461626322107475516557598639680" displayName="TablaSTdA1.1525461626322107475516557598639680" ref="D162:I164" headerRowDxfId="1556" dataDxfId="1554" headerRowBorderDxfId="1555" tableBorderDxfId="1553" totalsRowBorderDxfId="1552" dataCellStyle="20% - Énfasis3">
  <autoFilter ref="D162:I164" xr:uid="{F4B163C6-3327-4DE7-81E1-8B884E98BBD6}"/>
  <tableColumns count="6">
    <tableColumn id="1" xr3:uid="{0F5B7D81-61B1-4B66-A73A-9C8983E28013}" name="Tipo de Indicador" totalsRowLabel="Resultado" dataDxfId="1551" totalsRowDxfId="1550"/>
    <tableColumn id="2" xr3:uid="{D62865F8-7C68-4B89-B247-09AFB0A5431F}" name="Código indicador" totalsRowLabel="RC014" dataDxfId="1549" totalsRowDxfId="1548"/>
    <tableColumn id="3" xr3:uid="{E33E88F6-4211-4A8A-BD6F-F722EE6D0AF8}" name="Indicador" dataDxfId="1547" totalsRowDxfId="1546" dataCellStyle="20% - Énfasis3">
      <calculatedColumnFormula>IFERROR(VLOOKUP(E163,TablaIndicadores[[Código]:[Unidad de medida]],2,0),"")</calculatedColumnFormula>
    </tableColumn>
    <tableColumn id="4" xr3:uid="{06CC8C95-2604-4CE9-A914-2A9C36322D75}" name="Unidad de medida" dataDxfId="1545" totalsRowDxfId="1544" dataCellStyle="20% - Énfasis3">
      <calculatedColumnFormula>IFERROR(VLOOKUP(E163,TablaIndicadores[[Código]:[Unidad de medida]],3,0),"")</calculatedColumnFormula>
    </tableColumn>
    <tableColumn id="5" xr3:uid="{41B7C614-417F-4C34-8EF0-A5FF172716FB}" name="Cantidad" totalsRowFunction="custom" dataDxfId="1543" totalsRowDxfId="1542">
      <totalsRowFormula array="1">IF(AND(IF(C155="Incluir",TablaSTdA1.1525461626322107475516557598639680[Unidad de medida]&gt;=0,TablaSTdA1.1525461626322107475516557598639680[Unidad de medida]=""))=FALSE,"No rellene el indicador sin seleccionar que quiere incluir el subtipo de acción","")</totalsRowFormula>
    </tableColumn>
    <tableColumn id="7" xr3:uid="{85EF2F00-C826-47EB-8C84-FFE872AD9849}" name="Incluido" dataDxfId="1541" totalsRowDxfId="1540" dataCellStyle="20% - Énfasis3"/>
  </tableColumns>
  <tableStyleInfo name="TableStyleLight9" showFirstColumn="0" showLastColumn="0" showRowStripes="1" showColumnStripes="0"/>
</table>
</file>

<file path=xl/tables/table3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0" xr:uid="{FC13F862-0449-4DA5-9155-4F1060013C3B}" name="TablaSTdA1.152546162636423108476517558599640681" displayName="TablaSTdA1.152546162636423108476517558599640681" ref="D171:I173" headerRowDxfId="1539" dataDxfId="1537" headerRowBorderDxfId="1538" tableBorderDxfId="1536" totalsRowBorderDxfId="1535" dataCellStyle="20% - Énfasis3">
  <autoFilter ref="D171:I173" xr:uid="{0C2E3642-E261-4EC5-BC93-94C155FF95BD}"/>
  <tableColumns count="6">
    <tableColumn id="1" xr3:uid="{40508971-4D9D-449C-A521-7C31B073FCBA}" name="Tipo de Indicador" totalsRowLabel="Resultado" dataDxfId="1534" totalsRowDxfId="1533"/>
    <tableColumn id="2" xr3:uid="{0E6FF898-D472-410D-A014-6FA7CFA06D1D}" name="Código indicador" totalsRowLabel="RC014" dataDxfId="1532" totalsRowDxfId="1531"/>
    <tableColumn id="3" xr3:uid="{A20C1EBD-B463-4F74-AB96-1D006F137F7D}" name="Indicador" dataDxfId="1530" totalsRowDxfId="1529" dataCellStyle="20% - Énfasis3">
      <calculatedColumnFormula>IFERROR(VLOOKUP(E172,TablaIndicadores[[Código]:[Unidad de medida]],2,0),"")</calculatedColumnFormula>
    </tableColumn>
    <tableColumn id="4" xr3:uid="{19F09426-8AD5-4B7E-A606-CCD8E7C0CF90}" name="Unidad de medida" dataDxfId="1528" totalsRowDxfId="1527" dataCellStyle="20% - Énfasis3">
      <calculatedColumnFormula>IFERROR(VLOOKUP(E172,TablaIndicadores[[Código]:[Unidad de medida]],3,0),"")</calculatedColumnFormula>
    </tableColumn>
    <tableColumn id="5" xr3:uid="{053C4D4F-66DC-42D6-8AAF-C6AB556E2622}" name="Cantidad" totalsRowFunction="custom" dataDxfId="1526" totalsRowDxfId="1525">
      <totalsRowFormula array="1">IF(AND(IF(C164="Incluir",TablaSTdA1.152546162636423108476517558599640681[Unidad de medida]&gt;=0,TablaSTdA1.152546162636423108476517558599640681[Unidad de medida]=""))=FALSE,"No rellene el indicador sin seleccionar que quiere incluir el subtipo de acción","")</totalsRowFormula>
    </tableColumn>
    <tableColumn id="7" xr3:uid="{F30ED5C1-EDD0-477C-B691-D1B521DDBC5C}" name="Incluido" dataDxfId="1524" totalsRowDxfId="1523" dataCellStyle="20% - Énfasis3"/>
  </tableColumns>
  <tableStyleInfo name="TableStyleLight9" showFirstColumn="0" showLastColumn="0" showRowStripes="1" showColumnStripes="0"/>
</table>
</file>

<file path=xl/tables/table3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1" xr:uid="{C5D14777-171F-424C-839A-663902D9D215}" name="TablaSTdA1.15254616263646524109477518559600641682" displayName="TablaSTdA1.15254616263646524109477518559600641682" ref="D180:I182" headerRowDxfId="1522" dataDxfId="1520" headerRowBorderDxfId="1521" tableBorderDxfId="1519" totalsRowBorderDxfId="1518" dataCellStyle="20% - Énfasis3">
  <autoFilter ref="D180:I182" xr:uid="{F356F671-86E7-486B-BF05-7FD307BD4A1B}"/>
  <tableColumns count="6">
    <tableColumn id="1" xr3:uid="{61BFD517-ADA1-4E13-A7E2-878A0B5A3D54}" name="Tipo de Indicador" totalsRowLabel="Resultado" dataDxfId="1517" totalsRowDxfId="1516"/>
    <tableColumn id="2" xr3:uid="{002210F4-6B90-4C02-88FC-CFE43A242A3D}" name="Código indicador" totalsRowLabel="RC014" dataDxfId="1515" totalsRowDxfId="1514"/>
    <tableColumn id="3" xr3:uid="{EF3DDE3E-19D1-4059-AB65-8A06B06C9AE6}" name="Indicador" dataDxfId="1513" totalsRowDxfId="1512" dataCellStyle="20% - Énfasis3">
      <calculatedColumnFormula>IFERROR(VLOOKUP(E181,TablaIndicadores[[Código]:[Unidad de medida]],2,0),"")</calculatedColumnFormula>
    </tableColumn>
    <tableColumn id="4" xr3:uid="{556D058D-D53C-41AD-B457-46677B2930D8}" name="Unidad de medida" dataDxfId="1511" totalsRowDxfId="1510" dataCellStyle="20% - Énfasis3">
      <calculatedColumnFormula>IFERROR(VLOOKUP(E181,TablaIndicadores[[Código]:[Unidad de medida]],3,0),"")</calculatedColumnFormula>
    </tableColumn>
    <tableColumn id="5" xr3:uid="{5874A6E0-9BBF-4B19-A785-3FD6F1E0C2D8}" name="Cantidad" totalsRowFunction="custom" dataDxfId="1509" totalsRowDxfId="1508">
      <totalsRowFormula array="1">IF(AND(IF(C173="Incluir",TablaSTdA1.15254616263646524109477518559600641682[Unidad de medida]&gt;=0,TablaSTdA1.15254616263646524109477518559600641682[Unidad de medida]=""))=FALSE,"No rellene el indicador sin seleccionar que quiere incluir el subtipo de acción","")</totalsRowFormula>
    </tableColumn>
    <tableColumn id="7" xr3:uid="{1E74168B-D716-48AF-B208-174A1CA949A5}" name="Incluido" dataDxfId="1507" totalsRowDxfId="1506" dataCellStyle="20% - Énfasis3"/>
  </tableColumns>
  <tableStyleInfo name="TableStyleLight9" showFirstColumn="0" showLastColumn="0" showRowStripes="1" showColumnStripes="0"/>
</table>
</file>

<file path=xl/tables/table3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2" xr:uid="{40A726BD-B120-49FC-9F0D-72C552E59D8C}" name="TablaSTdA1.15254616625110478519560601642683" displayName="TablaSTdA1.15254616625110478519560601642683" ref="D191:I193" headerRowDxfId="1505" dataDxfId="1503" headerRowBorderDxfId="1504" tableBorderDxfId="1502" totalsRowBorderDxfId="1501" dataCellStyle="20% - Énfasis3">
  <autoFilter ref="D191:I193" xr:uid="{8E7C725C-33A9-48F7-806E-089DA5811EA4}"/>
  <tableColumns count="6">
    <tableColumn id="1" xr3:uid="{B43975D2-60E7-44B9-90B2-CFFF17D3C84A}" name="Tipo de Indicador" totalsRowLabel="Resultado" dataDxfId="1500" totalsRowDxfId="1499"/>
    <tableColumn id="2" xr3:uid="{CBB4739C-4597-4E03-B36B-50A3FA547BBD}" name="Código indicador" totalsRowLabel="RC014" dataDxfId="1498" totalsRowDxfId="1497"/>
    <tableColumn id="3" xr3:uid="{EF7E204A-B4B2-4596-BF83-823DBAFF9646}" name="Indicador" dataDxfId="1496" totalsRowDxfId="1495" dataCellStyle="20% - Énfasis3">
      <calculatedColumnFormula>IFERROR(VLOOKUP(E192,TablaIndicadores[[Código]:[Unidad de medida]],2,0),"")</calculatedColumnFormula>
    </tableColumn>
    <tableColumn id="4" xr3:uid="{A421DD6C-82EB-415D-B7BA-11141447FE63}" name="Unidad de medida" dataDxfId="1494" totalsRowDxfId="1493" dataCellStyle="20% - Énfasis3">
      <calculatedColumnFormula>IFERROR(VLOOKUP(E192,TablaIndicadores[[Código]:[Unidad de medida]],3,0),"")</calculatedColumnFormula>
    </tableColumn>
    <tableColumn id="5" xr3:uid="{5A7DD87E-B89D-4FFE-850C-35FAA3DFAE07}" name="Cantidad" totalsRowFunction="custom" dataDxfId="1492" totalsRowDxfId="1491">
      <totalsRowFormula array="1">IF(AND(IF(C184="Incluir",TablaSTdA1.15254616625110478519560601642683[Unidad de medida]&gt;=0,TablaSTdA1.15254616625110478519560601642683[Unidad de medida]=""))=FALSE,"No rellene el indicador sin seleccionar que quiere incluir el subtipo de acción","")</totalsRowFormula>
    </tableColumn>
    <tableColumn id="7" xr3:uid="{2A94E94F-4F7E-4436-B781-9522B4952653}" name="Incluido" dataDxfId="1490" totalsRowDxfId="1489" dataCellStyle="20% - Énfasis3"/>
  </tableColumns>
  <tableStyleInfo name="TableStyleLight9" showFirstColumn="0" showLastColumn="0" showRowStripes="1" showColumnStripes="0"/>
</table>
</file>

<file path=xl/tables/table3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3" xr:uid="{BC8DDA69-EC79-49C1-B264-20938CC5444A}" name="TablaSTdA1.1525461666726111479520561602643684" displayName="TablaSTdA1.1525461666726111479520561602643684" ref="D200:I202" headerRowDxfId="1488" dataDxfId="1486" headerRowBorderDxfId="1487" tableBorderDxfId="1485" totalsRowBorderDxfId="1484" dataCellStyle="20% - Énfasis3">
  <autoFilter ref="D200:I202" xr:uid="{718E4DC1-CFC5-4AEE-A222-F5B8AEE19899}"/>
  <tableColumns count="6">
    <tableColumn id="1" xr3:uid="{C998DDF2-5FA8-42CD-8F20-71023734666E}" name="Tipo de Indicador" totalsRowLabel="Resultado" dataDxfId="1483" totalsRowDxfId="1482"/>
    <tableColumn id="2" xr3:uid="{CA260BE6-1235-4286-93B0-6C3173050BF5}" name="Código indicador" totalsRowLabel="RC014" dataDxfId="1481" totalsRowDxfId="1480"/>
    <tableColumn id="3" xr3:uid="{1396ED11-FFC5-4CEC-8D40-10252B03ECD5}" name="Indicador" dataDxfId="1479" totalsRowDxfId="1478" dataCellStyle="20% - Énfasis3">
      <calculatedColumnFormula>IFERROR(VLOOKUP(E201,TablaIndicadores[[Código]:[Unidad de medida]],2,0),"")</calculatedColumnFormula>
    </tableColumn>
    <tableColumn id="4" xr3:uid="{E40B8D82-CA0C-4911-A1E4-754F8158FCC2}" name="Unidad de medida" dataDxfId="1477" totalsRowDxfId="1476" dataCellStyle="20% - Énfasis3">
      <calculatedColumnFormula>IFERROR(VLOOKUP(E201,TablaIndicadores[[Código]:[Unidad de medida]],3,0),"")</calculatedColumnFormula>
    </tableColumn>
    <tableColumn id="5" xr3:uid="{E008B92E-F61D-4A56-8F1F-E795FCA15A4F}" name="Cantidad" totalsRowFunction="custom" dataDxfId="1475" totalsRowDxfId="1474">
      <totalsRowFormula array="1">IF(AND(IF(C193="Incluir",TablaSTdA1.1525461666726111479520561602643684[Unidad de medida]&gt;=0,TablaSTdA1.1525461666726111479520561602643684[Unidad de medida]=""))=FALSE,"No rellene el indicador sin seleccionar que quiere incluir el subtipo de acción","")</totalsRowFormula>
    </tableColumn>
    <tableColumn id="7" xr3:uid="{8F7FE721-D394-4E0A-89B6-812C9948B816}" name="Incluido" dataDxfId="1473" totalsRowDxfId="1472" dataCellStyle="20% - Énfasis3"/>
  </tableColumns>
  <tableStyleInfo name="TableStyleLight9" showFirstColumn="0" showLastColumn="0" showRowStripes="1" showColumnStripes="0"/>
</table>
</file>

<file path=xl/tables/table3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4" xr:uid="{D5940A2C-5DAC-4BFE-BF32-60397B1557D8}" name="TablaSTdA1.152546166676827112480521562603644685" displayName="TablaSTdA1.152546166676827112480521562603644685" ref="D209:I211" headerRowDxfId="1471" dataDxfId="1469" headerRowBorderDxfId="1470" tableBorderDxfId="1468" totalsRowBorderDxfId="1467" dataCellStyle="20% - Énfasis3">
  <autoFilter ref="D209:I211" xr:uid="{B21F3934-1224-44CC-AA2E-935D2B9B447E}"/>
  <tableColumns count="6">
    <tableColumn id="1" xr3:uid="{29AEB15F-924E-4C18-AC1A-7BA64EB1E6B2}" name="Tipo de Indicador" totalsRowLabel="Resultado" dataDxfId="1466" totalsRowDxfId="1465"/>
    <tableColumn id="2" xr3:uid="{3D839C36-DB28-4F18-9B69-48343527BBD2}" name="Código indicador" totalsRowLabel="RC014" dataDxfId="1464" totalsRowDxfId="1463"/>
    <tableColumn id="3" xr3:uid="{B8192AB0-9B71-4CC0-8C7B-27F9F73FAEB7}" name="Indicador" dataDxfId="1462" totalsRowDxfId="1461" dataCellStyle="20% - Énfasis3">
      <calculatedColumnFormula>IFERROR(VLOOKUP(E210,TablaIndicadores[[Código]:[Unidad de medida]],2,0),"")</calculatedColumnFormula>
    </tableColumn>
    <tableColumn id="4" xr3:uid="{57280D9C-ECE4-4357-A746-29A803F66AB3}" name="Unidad de medida" dataDxfId="1460" totalsRowDxfId="1459" dataCellStyle="20% - Énfasis3">
      <calculatedColumnFormula>IFERROR(VLOOKUP(E210,TablaIndicadores[[Código]:[Unidad de medida]],3,0),"")</calculatedColumnFormula>
    </tableColumn>
    <tableColumn id="5" xr3:uid="{A7966848-275C-4358-8205-03FA52F70777}" name="Cantidad" totalsRowFunction="custom" dataDxfId="1458" totalsRowDxfId="1457">
      <totalsRowFormula array="1">IF(AND(IF(C202="Incluir",TablaSTdA1.152546166676827112480521562603644685[Unidad de medida]&gt;=0,TablaSTdA1.152546166676827112480521562603644685[Unidad de medida]=""))=FALSE,"No rellene el indicador sin seleccionar que quiere incluir el subtipo de acción","")</totalsRowFormula>
    </tableColumn>
    <tableColumn id="7" xr3:uid="{A1091BAC-B19F-4A65-8FF0-1EC5C3AB326C}" name="Incluido" dataDxfId="1456" totalsRowDxfId="1455" dataCellStyle="20% - Énfasis3"/>
  </tableColumns>
  <tableStyleInfo name="TableStyleLight9" showFirstColumn="0" showLastColumn="0" showRowStripes="1" showColumnStripes="0"/>
</table>
</file>

<file path=xl/tables/table3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5" xr:uid="{6BCFC4DB-3838-4C4D-89A7-55AF6004F1E2}" name="TablaSTdA1.15254616667686928113481522563604645686" displayName="TablaSTdA1.15254616667686928113481522563604645686" ref="D220:I222" headerRowDxfId="1454" dataDxfId="1452" headerRowBorderDxfId="1453" tableBorderDxfId="1451" totalsRowBorderDxfId="1450" dataCellStyle="20% - Énfasis3">
  <autoFilter ref="D220:I222" xr:uid="{F79E9E40-23B8-4F07-AAEA-E75BA12B9C24}"/>
  <tableColumns count="6">
    <tableColumn id="1" xr3:uid="{3972655D-5F67-4D8E-A6C1-A741EB20E674}" name="Tipo de Indicador" totalsRowLabel="Resultado" dataDxfId="1449" totalsRowDxfId="1448"/>
    <tableColumn id="2" xr3:uid="{E6731DE0-3CB9-4AAA-AD8F-D1558222916F}" name="Código indicador" totalsRowLabel="RC014" dataDxfId="1447" totalsRowDxfId="1446"/>
    <tableColumn id="3" xr3:uid="{2F59FDDC-168B-4716-B6F2-2204E65D662A}" name="Indicador" dataDxfId="1445" totalsRowDxfId="1444" dataCellStyle="20% - Énfasis3">
      <calculatedColumnFormula>IFERROR(VLOOKUP(E221,TablaIndicadores[[Código]:[Unidad de medida]],2,0),"")</calculatedColumnFormula>
    </tableColumn>
    <tableColumn id="4" xr3:uid="{B3614555-0BA7-4247-BB1E-0EE043CD2726}" name="Unidad de medida" dataDxfId="1443" totalsRowDxfId="1442" dataCellStyle="20% - Énfasis3">
      <calculatedColumnFormula>IFERROR(VLOOKUP(E221,TablaIndicadores[[Código]:[Unidad de medida]],3,0),"")</calculatedColumnFormula>
    </tableColumn>
    <tableColumn id="5" xr3:uid="{397B81D1-E966-4567-9DC7-A9058C711A5A}" name="Cantidad" totalsRowFunction="custom" dataDxfId="1441" totalsRowDxfId="1440">
      <totalsRowFormula array="1">IF(AND(IF(C211="Incluir",TablaSTdA1.15254616667686928113481522563604645686[Unidad de medida]&gt;=0,TablaSTdA1.15254616667686928113481522563604645686[Unidad de medida]=""))=FALSE,"No rellene el indicador sin seleccionar que quiere incluir el subtipo de acción","")</totalsRowFormula>
    </tableColumn>
    <tableColumn id="7" xr3:uid="{9EFAFCB2-2948-4C70-9A47-87AD2FA016AB}" name="Incluido" dataDxfId="1439" totalsRowDxfId="1438" dataCellStyle="20% - Énfasis3"/>
  </tableColumns>
  <tableStyleInfo name="TableStyleLight9" showFirstColumn="0" showLastColumn="0" showRowStripes="1" showColumnStripes="0"/>
</table>
</file>

<file path=xl/tables/table3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6" xr:uid="{2FCC2D5B-16D8-4F8A-8DF6-A2AF0739C2F5}" name="TablaSTdA1.1525461666768697029114482523564605646687" displayName="TablaSTdA1.1525461666768697029114482523564605646687" ref="D229:I231" headerRowDxfId="1437" dataDxfId="1435" headerRowBorderDxfId="1436" tableBorderDxfId="1434" totalsRowBorderDxfId="1433" dataCellStyle="20% - Énfasis3">
  <autoFilter ref="D229:I231" xr:uid="{7E3E9E0B-0896-45AA-97F6-41A453B78B45}"/>
  <tableColumns count="6">
    <tableColumn id="1" xr3:uid="{07145BEB-B786-44DD-B48A-6CCB5B692161}" name="Tipo de Indicador" totalsRowLabel="Resultado" dataDxfId="1432" totalsRowDxfId="1431"/>
    <tableColumn id="2" xr3:uid="{24A88D19-D23D-45C6-B670-ACEDD3CCD986}" name="Código indicador" totalsRowLabel="RC014" dataDxfId="1430" totalsRowDxfId="1429"/>
    <tableColumn id="3" xr3:uid="{69CDBF67-B8A9-4C6A-ACEC-4CF948A6FB55}" name="Indicador" dataDxfId="1428" totalsRowDxfId="1427" dataCellStyle="20% - Énfasis3">
      <calculatedColumnFormula>IFERROR(VLOOKUP(E230,TablaIndicadores[[Código]:[Unidad de medida]],2,0),"")</calculatedColumnFormula>
    </tableColumn>
    <tableColumn id="4" xr3:uid="{2DA43EA1-95A0-40E2-BA98-CFD2FA4D414E}" name="Unidad de medida" dataDxfId="1426" totalsRowDxfId="1425" dataCellStyle="20% - Énfasis3">
      <calculatedColumnFormula>IFERROR(VLOOKUP(E230,TablaIndicadores[[Código]:[Unidad de medida]],3,0),"")</calculatedColumnFormula>
    </tableColumn>
    <tableColumn id="5" xr3:uid="{ED9E5B62-4E85-4B16-9A35-5AFB6334F581}" name="Cantidad" totalsRowFunction="custom" dataDxfId="1424" totalsRowDxfId="1423">
      <totalsRowFormula array="1">IF(AND(IF(C220="Incluir",TablaSTdA1.1525461666768697029114482523564605646687[Unidad de medida]&gt;=0,TablaSTdA1.1525461666768697029114482523564605646687[Unidad de medida]=""))=FALSE,"No rellene el indicador sin seleccionar que quiere incluir el subtipo de acción","")</totalsRowFormula>
    </tableColumn>
    <tableColumn id="7" xr3:uid="{3F67183F-3B95-4E7D-A98F-C0BFDB1087F0}" name="Incluido" dataDxfId="1422" totalsRowDxfId="1421" dataCellStyle="20% - Énfasis3"/>
  </tableColumns>
  <tableStyleInfo name="TableStyleLight9" showFirstColumn="0" showLastColumn="0" showRowStripes="1" showColumnStripes="0"/>
</table>
</file>

<file path=xl/tables/table3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7" xr:uid="{0D71D53E-21D3-4114-A4E9-B3AB45D61F5D}" name="TablaSTdA1.152546166676869707130115483524565606647688" displayName="TablaSTdA1.152546166676869707130115483524565606647688" ref="D238:I240" headerRowDxfId="1420" dataDxfId="1418" headerRowBorderDxfId="1419" tableBorderDxfId="1417" totalsRowBorderDxfId="1416" dataCellStyle="20% - Énfasis3">
  <autoFilter ref="D238:I240" xr:uid="{0F05FA43-6A18-460F-BEF5-EE127BE3BBEF}"/>
  <tableColumns count="6">
    <tableColumn id="1" xr3:uid="{F1C7E0BD-6F61-4A12-A4AE-C5226B3B68D4}" name="Tipo de Indicador" totalsRowLabel="Resultado" dataDxfId="1415" totalsRowDxfId="1414"/>
    <tableColumn id="2" xr3:uid="{0BC7BBAC-B6F3-4003-BEA7-25F11C1A176A}" name="Código indicador" totalsRowLabel="RC014" dataDxfId="1413" totalsRowDxfId="1412"/>
    <tableColumn id="3" xr3:uid="{C1B7BBC8-E28C-4787-813C-BC7375139383}" name="Indicador" dataDxfId="1411" totalsRowDxfId="1410" dataCellStyle="20% - Énfasis3">
      <calculatedColumnFormula>IFERROR(VLOOKUP(E239,TablaIndicadores[[Código]:[Unidad de medida]],2,0),"")</calculatedColumnFormula>
    </tableColumn>
    <tableColumn id="4" xr3:uid="{6A418F5C-1F1E-4B05-8B2F-1ACC2A2C2CA3}" name="Unidad de medida" dataDxfId="1409" totalsRowDxfId="1408" dataCellStyle="20% - Énfasis3">
      <calculatedColumnFormula>IFERROR(VLOOKUP(E239,TablaIndicadores[[Código]:[Unidad de medida]],3,0),"")</calculatedColumnFormula>
    </tableColumn>
    <tableColumn id="5" xr3:uid="{A8F691F0-F833-4EAE-AD3F-D2C09E2F819A}" name="Cantidad" totalsRowFunction="custom" dataDxfId="1407" totalsRowDxfId="1406">
      <totalsRowFormula array="1">IF(AND(IF(C229="Incluir",TablaSTdA1.152546166676869707130115483524565606647688[Unidad de medida]&gt;=0,TablaSTdA1.152546166676869707130115483524565606647688[Unidad de medida]=""))=FALSE,"No rellene el indicador sin seleccionar que quiere incluir el subtipo de acción","")</totalsRowFormula>
    </tableColumn>
    <tableColumn id="7" xr3:uid="{E6FA3F7F-0443-47CF-84F9-0A625B9592FC}" name="Incluido" dataDxfId="1405" totalsRowDxfId="1404" dataCellStyle="20% - Énfasis3"/>
  </tableColumns>
  <tableStyleInfo name="TableStyleLight9" showFirstColumn="0" showLastColumn="0" showRowStripes="1" showColumnStripes="0"/>
</table>
</file>

<file path=xl/tables/table3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8" xr:uid="{A3CBD58A-7CD2-4D1C-8A67-974F95BC47E8}" name="TablaSTdA1.15254616263647231116484525566607648689" displayName="TablaSTdA1.15254616263647231116484525566607648689" ref="D247:I249" headerRowDxfId="1403" dataDxfId="1401" headerRowBorderDxfId="1402" tableBorderDxfId="1400" totalsRowBorderDxfId="1399" dataCellStyle="20% - Énfasis3">
  <autoFilter ref="D247:I249" xr:uid="{CFD436BC-1417-4552-8A56-990E2A292185}"/>
  <tableColumns count="6">
    <tableColumn id="1" xr3:uid="{BE602AAE-99CF-4939-941F-B8CB4F5D6D10}" name="Tipo de Indicador" totalsRowLabel="Resultado" dataDxfId="1398" totalsRowDxfId="1397"/>
    <tableColumn id="2" xr3:uid="{CF6CAE4F-A640-498C-A8A3-66B7F784EB05}" name="Código indicador" totalsRowLabel="RC014" dataDxfId="1396" totalsRowDxfId="1395"/>
    <tableColumn id="3" xr3:uid="{EF2B2C7E-1B5D-45D5-AC9C-87D09071672A}" name="Indicador" dataDxfId="1394" totalsRowDxfId="1393" dataCellStyle="20% - Énfasis3">
      <calculatedColumnFormula>IFERROR(VLOOKUP(E248,TablaIndicadores[[Código]:[Unidad de medida]],2,0),"")</calculatedColumnFormula>
    </tableColumn>
    <tableColumn id="4" xr3:uid="{14660FE1-CF23-4A03-AE91-028EA221F2B4}" name="Unidad de medida" dataDxfId="1392" totalsRowDxfId="1391" dataCellStyle="20% - Énfasis3">
      <calculatedColumnFormula>IFERROR(VLOOKUP(E248,TablaIndicadores[[Código]:[Unidad de medida]],3,0),"")</calculatedColumnFormula>
    </tableColumn>
    <tableColumn id="5" xr3:uid="{DA4D8444-145E-4808-AC88-5B219823EDA3}" name="Cantidad" totalsRowFunction="custom" dataDxfId="1390" totalsRowDxfId="1389">
      <totalsRowFormula array="1">IF(AND(IF(C240="Incluir",TablaSTdA1.15254616263647231116484525566607648689[Unidad de medida]&gt;=0,TablaSTdA1.15254616263647231116484525566607648689[Unidad de medida]=""))=FALSE,"No rellene el indicador sin seleccionar que quiere incluir el subtipo de acción","")</totalsRowFormula>
    </tableColumn>
    <tableColumn id="7" xr3:uid="{22D1D097-633C-4E0A-AC33-2AE7719C7CD0}" name="Incluido" dataDxfId="1388" totalsRowDxfId="1387" dataCellStyle="20% - Énfasis3"/>
  </tableColumns>
  <tableStyleInfo name="TableStyleLight9" showFirstColumn="0" showLastColumn="0" showRowStripes="1" showColumnStripes="0"/>
</table>
</file>

<file path=xl/tables/table3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9" xr:uid="{F602E754-4D55-48A9-BA3A-C7C7942AF8EE}" name="TablaSTdA1.1525461626364727332117485526567608649690" displayName="TablaSTdA1.1525461626364727332117485526567608649690" ref="D256:I258" headerRowDxfId="1386" dataDxfId="1384" headerRowBorderDxfId="1385" tableBorderDxfId="1383" totalsRowBorderDxfId="1382" dataCellStyle="20% - Énfasis3">
  <autoFilter ref="D256:I258" xr:uid="{82D64D55-554F-483F-9356-47430D58D139}"/>
  <tableColumns count="6">
    <tableColumn id="1" xr3:uid="{ACF091F6-6614-47E7-90AD-0D93AB56AA2E}" name="Tipo de Indicador" totalsRowLabel="Resultado" dataDxfId="1381" totalsRowDxfId="1380"/>
    <tableColumn id="2" xr3:uid="{2FFEC80A-E539-431A-A08E-B2306E05B9A7}" name="Código indicador" totalsRowLabel="RC014" dataDxfId="1379" totalsRowDxfId="1378"/>
    <tableColumn id="3" xr3:uid="{5EB88AE4-A6EC-47C8-8350-47AB4891280D}" name="Indicador" dataDxfId="1377" totalsRowDxfId="1376" dataCellStyle="20% - Énfasis3">
      <calculatedColumnFormula>IFERROR(VLOOKUP(E257,TablaIndicadores[[Código]:[Unidad de medida]],2,0),"")</calculatedColumnFormula>
    </tableColumn>
    <tableColumn id="4" xr3:uid="{09C058AB-E766-471B-9E6E-FE0F9C7E7FA3}" name="Unidad de medida" dataDxfId="1375" totalsRowDxfId="1374" dataCellStyle="20% - Énfasis3">
      <calculatedColumnFormula>IFERROR(VLOOKUP(E257,TablaIndicadores[[Código]:[Unidad de medida]],3,0),"")</calculatedColumnFormula>
    </tableColumn>
    <tableColumn id="5" xr3:uid="{2FCA1D33-E2CC-47BF-A0B1-5B340E53E2D8}" name="Cantidad" totalsRowFunction="custom" dataDxfId="1373" totalsRowDxfId="1372">
      <totalsRowFormula array="1">IF(AND(IF(C249="Incluir",TablaSTdA1.1525461626364727332117485526567608649690[Unidad de medida]&gt;=0,TablaSTdA1.1525461626364727332117485526567608649690[Unidad de medida]=""))=FALSE,"No rellene el indicador sin seleccionar que quiere incluir el subtipo de acción","")</totalsRowFormula>
    </tableColumn>
    <tableColumn id="7" xr3:uid="{7EB053A4-F8D1-4AEF-980B-A62CEC9E718A}" name="Incluido" dataDxfId="1371" totalsRowDxfId="1370" dataCellStyle="20% - Énfasis3"/>
  </tableColumns>
  <tableStyleInfo name="TableStyleLight9" showFirstColumn="0" showLastColumn="0" showRowStripes="1" showColumnStripes="0"/>
</table>
</file>

<file path=xl/tables/table3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0" xr:uid="{712D3940-B3A3-490A-AC0F-A48F28BE5E8D}" name="TablaSTdA1.152546162636472737533118486527568609650691" displayName="TablaSTdA1.152546162636472737533118486527568609650691" ref="D267:I269" headerRowDxfId="1369" dataDxfId="1367" headerRowBorderDxfId="1368" tableBorderDxfId="1366" totalsRowBorderDxfId="1365" dataCellStyle="20% - Énfasis3">
  <autoFilter ref="D267:I269" xr:uid="{03C060CF-033E-48A0-AC2C-92A6791A75F1}"/>
  <tableColumns count="6">
    <tableColumn id="1" xr3:uid="{B169994A-A99F-49A9-9289-472B52E13541}" name="Tipo de Indicador" totalsRowLabel="Resultado" dataDxfId="1364" totalsRowDxfId="1363"/>
    <tableColumn id="2" xr3:uid="{1489913E-EC20-49FB-BF0A-AC1921791CE1}" name="Código indicador" totalsRowLabel="RC014" dataDxfId="1362" totalsRowDxfId="1361"/>
    <tableColumn id="3" xr3:uid="{C7C95CE5-9008-4700-AB67-7CD96B61B71F}" name="Indicador" dataDxfId="1360" totalsRowDxfId="1359" dataCellStyle="20% - Énfasis3">
      <calculatedColumnFormula>IFERROR(VLOOKUP(E268,TablaIndicadores[[Código]:[Unidad de medida]],2,0),"")</calculatedColumnFormula>
    </tableColumn>
    <tableColumn id="4" xr3:uid="{28FF6696-CA3A-4577-8AB9-D39F0A79732C}" name="Unidad de medida" dataDxfId="1358" totalsRowDxfId="1357" dataCellStyle="20% - Énfasis3">
      <calculatedColumnFormula>IFERROR(VLOOKUP(E268,TablaIndicadores[[Código]:[Unidad de medida]],3,0),"")</calculatedColumnFormula>
    </tableColumn>
    <tableColumn id="5" xr3:uid="{278ABACC-2C05-453F-BF64-B3850B1401F3}" name="Cantidad" totalsRowFunction="custom" dataDxfId="1356" totalsRowDxfId="1355">
      <totalsRowFormula array="1">IF(AND(IF(C260="Incluir",TablaSTdA1.152546162636472737533118486527568609650691[Unidad de medida]&gt;=0,TablaSTdA1.152546162636472737533118486527568609650691[Unidad de medida]=""))=FALSE,"No rellene el indicador sin seleccionar que quiere incluir el subtipo de acción","")</totalsRowFormula>
    </tableColumn>
    <tableColumn id="7" xr3:uid="{5FD95C46-1E43-46C5-AE71-66DCB4C58040}" name="Incluido" dataDxfId="1354" totalsRowDxfId="1353" dataCellStyle="20% - Énfasis3"/>
  </tableColumns>
  <tableStyleInfo name="TableStyleLight9" showFirstColumn="0" showLastColumn="0" showRowStripes="1" showColumnStripes="0"/>
</table>
</file>

<file path=xl/tables/table3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1" xr:uid="{EA32635B-FA89-4CDD-8B3D-5548079BC63D}" name="TablaSTdA1.15254616263647273757634119487528569610651692" displayName="TablaSTdA1.15254616263647273757634119487528569610651692" ref="D276:I278" headerRowDxfId="1352" dataDxfId="1350" headerRowBorderDxfId="1351" tableBorderDxfId="1349" totalsRowBorderDxfId="1348" dataCellStyle="20% - Énfasis3">
  <autoFilter ref="D276:I278" xr:uid="{0944747C-24CE-43D4-BBAB-1C494CA9A55F}"/>
  <tableColumns count="6">
    <tableColumn id="1" xr3:uid="{095F3319-0484-4CF3-A5D1-310FDDF5D954}" name="Tipo de Indicador" totalsRowLabel="Resultado" dataDxfId="1347" totalsRowDxfId="1346"/>
    <tableColumn id="2" xr3:uid="{01B25AB8-4B73-4F3D-8A31-D4FF1BE35EDC}" name="Código indicador" totalsRowLabel="RC014" dataDxfId="1345" totalsRowDxfId="1344"/>
    <tableColumn id="3" xr3:uid="{D2129445-2067-4516-90D6-13E19FDC25F2}" name="Indicador" dataDxfId="1343" totalsRowDxfId="1342" dataCellStyle="20% - Énfasis3">
      <calculatedColumnFormula>IFERROR(VLOOKUP(E277,TablaIndicadores[[Código]:[Unidad de medida]],2,0),"")</calculatedColumnFormula>
    </tableColumn>
    <tableColumn id="4" xr3:uid="{94182643-CF0E-41CD-B902-A12733FDBBD8}" name="Unidad de medida" dataDxfId="1341" totalsRowDxfId="1340" dataCellStyle="20% - Énfasis3">
      <calculatedColumnFormula>IFERROR(VLOOKUP(E277,TablaIndicadores[[Código]:[Unidad de medida]],3,0),"")</calculatedColumnFormula>
    </tableColumn>
    <tableColumn id="5" xr3:uid="{9843889F-2580-4CF2-B4A2-FEB0A1FF4CAD}" name="Cantidad" totalsRowFunction="custom" dataDxfId="1339" totalsRowDxfId="1338">
      <totalsRowFormula array="1">IF(AND(IF(C269="Incluir",TablaSTdA1.15254616263647273757634119487528569610651692[Unidad de medida]&gt;=0,TablaSTdA1.15254616263647273757634119487528569610651692[Unidad de medida]=""))=FALSE,"No rellene el indicador sin seleccionar que quiere incluir el subtipo de acción","")</totalsRowFormula>
    </tableColumn>
    <tableColumn id="7" xr3:uid="{1047EA43-46C7-4125-B492-A92271466D15}" name="Incluido" dataDxfId="1337" totalsRowDxfId="1336" dataCellStyle="20% - Énfasis3"/>
  </tableColumns>
  <tableStyleInfo name="TableStyleLight9" showFirstColumn="0" showLastColumn="0" showRowStripes="1" showColumnStripes="0"/>
</table>
</file>

<file path=xl/tables/table3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2" xr:uid="{EFE4D1B1-74BB-42FA-961D-661D22A689EC}" name="TablaSTdA1.1525461626364727375767735120488529570611652693" displayName="TablaSTdA1.1525461626364727375767735120488529570611652693" ref="D285:I287" headerRowDxfId="1335" dataDxfId="1333" headerRowBorderDxfId="1334" tableBorderDxfId="1332" totalsRowBorderDxfId="1331" dataCellStyle="20% - Énfasis3">
  <autoFilter ref="D285:I287" xr:uid="{3F3744ED-93D8-46A8-8B02-566B237D13C1}"/>
  <tableColumns count="6">
    <tableColumn id="1" xr3:uid="{9784B314-823E-48FC-A47A-AAB657FA206F}" name="Tipo de Indicador" totalsRowLabel="Resultado" dataDxfId="1330" totalsRowDxfId="1329"/>
    <tableColumn id="2" xr3:uid="{C47507A3-4FC9-4883-8090-8637F8BC913F}" name="Código indicador" totalsRowLabel="RC014" dataDxfId="1328" totalsRowDxfId="1327"/>
    <tableColumn id="3" xr3:uid="{59007DAF-4ED5-466D-93B8-37C8FF635AF2}" name="Indicador" dataDxfId="1326" totalsRowDxfId="1325" dataCellStyle="20% - Énfasis3">
      <calculatedColumnFormula>IFERROR(VLOOKUP(E286,TablaIndicadores[[Código]:[Unidad de medida]],2,0),"")</calculatedColumnFormula>
    </tableColumn>
    <tableColumn id="4" xr3:uid="{A87EB129-F480-40C3-B9DC-48C2CF4F4F52}" name="Unidad de medida" dataDxfId="1324" totalsRowDxfId="1323" dataCellStyle="20% - Énfasis3">
      <calculatedColumnFormula>IFERROR(VLOOKUP(E286,TablaIndicadores[[Código]:[Unidad de medida]],3,0),"")</calculatedColumnFormula>
    </tableColumn>
    <tableColumn id="5" xr3:uid="{938A93FE-CDF3-49BE-A82D-976F585001CE}" name="Cantidad" totalsRowFunction="custom" dataDxfId="1322" totalsRowDxfId="1321">
      <totalsRowFormula array="1">IF(AND(IF(C278="Incluir",TablaSTdA1.1525461626364727375767735120488529570611652693[Unidad de medida]&gt;=0,TablaSTdA1.1525461626364727375767735120488529570611652693[Unidad de medida]=""))=FALSE,"No rellene el indicador sin seleccionar que quiere incluir el subtipo de acción","")</totalsRowFormula>
    </tableColumn>
    <tableColumn id="7" xr3:uid="{7920B44A-56CD-4F12-979D-6D1F519A1B66}" name="Incluido" dataDxfId="1320" totalsRowDxfId="1319" dataCellStyle="20% - Énfasis3"/>
  </tableColumns>
  <tableStyleInfo name="TableStyleLight9" showFirstColumn="0" showLastColumn="0" showRowStripes="1" showColumnStripes="0"/>
</table>
</file>

<file path=xl/tables/table3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3" xr:uid="{385153D5-D791-434A-AD0D-FE376D50F82C}" name="TablaSTdA1.152546162636472737576777836121489530571612653694" displayName="TablaSTdA1.152546162636472737576777836121489530571612653694" ref="D294:I296" headerRowDxfId="1318" dataDxfId="1316" headerRowBorderDxfId="1317" tableBorderDxfId="1315" totalsRowBorderDxfId="1314" dataCellStyle="20% - Énfasis3">
  <autoFilter ref="D294:I296" xr:uid="{C887D571-7038-4A1E-A5F5-828CD05195FE}"/>
  <tableColumns count="6">
    <tableColumn id="1" xr3:uid="{5F6789F3-BD0D-4E32-A6A3-24CAAE0BB4C9}" name="Tipo de Indicador" totalsRowLabel="Resultado" dataDxfId="1313" totalsRowDxfId="1312"/>
    <tableColumn id="2" xr3:uid="{C9D3079F-C3C8-4246-ADA5-8F7BF704EFE1}" name="Código indicador" totalsRowLabel="RC014" dataDxfId="1311" totalsRowDxfId="1310"/>
    <tableColumn id="3" xr3:uid="{C40F5E2C-E36B-45C4-BFC7-CA248480DB5E}" name="Indicador" dataDxfId="1309" totalsRowDxfId="1308" dataCellStyle="20% - Énfasis3">
      <calculatedColumnFormula>IFERROR(VLOOKUP(E295,TablaIndicadores[[Código]:[Unidad de medida]],2,0),"")</calculatedColumnFormula>
    </tableColumn>
    <tableColumn id="4" xr3:uid="{17D9D997-6CDB-4361-846F-4B1739DF3CCC}" name="Unidad de medida" dataDxfId="1307" totalsRowDxfId="1306" dataCellStyle="20% - Énfasis3">
      <calculatedColumnFormula>IFERROR(VLOOKUP(E295,TablaIndicadores[[Código]:[Unidad de medida]],3,0),"")</calculatedColumnFormula>
    </tableColumn>
    <tableColumn id="5" xr3:uid="{91827658-08DE-43A2-B219-AD5BC9634660}" name="Cantidad" totalsRowFunction="custom" dataDxfId="1305" totalsRowDxfId="1304">
      <totalsRowFormula array="1">IF(AND(IF(C287="Incluir",TablaSTdA1.152546162636472737576777836121489530571612653694[Unidad de medida]&gt;=0,TablaSTdA1.152546162636472737576777836121489530571612653694[Unidad de medida]=""))=FALSE,"No rellene el indicador sin seleccionar que quiere incluir el subtipo de acción","")</totalsRowFormula>
    </tableColumn>
    <tableColumn id="7" xr3:uid="{043823E7-3D87-4FE8-9D8C-3D1A0E0AB122}" name="Incluido" dataDxfId="1303" totalsRowDxfId="1302" dataCellStyle="20% - Énfasis3"/>
  </tableColumns>
  <tableStyleInfo name="TableStyleLight9" showFirstColumn="0" showLastColumn="0" showRowStripes="1" showColumnStripes="0"/>
</table>
</file>

<file path=xl/tables/table3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4" xr:uid="{1D803449-55BA-42DE-9B73-71DD7366F6F4}" name="TablaSTdA1.15254616263647273757677787937122490531572613654695" displayName="TablaSTdA1.15254616263647273757677787937122490531572613654695" ref="D303:I305" headerRowDxfId="1301" dataDxfId="1299" headerRowBorderDxfId="1300" tableBorderDxfId="1298" totalsRowBorderDxfId="1297" dataCellStyle="20% - Énfasis3">
  <autoFilter ref="D303:I305" xr:uid="{5E6D0167-0592-4639-A9A4-7F4C661344FB}"/>
  <tableColumns count="6">
    <tableColumn id="1" xr3:uid="{986833AA-EE54-486F-96ED-44D62DD16D91}" name="Tipo de Indicador" totalsRowLabel="Resultado" dataDxfId="1296" totalsRowDxfId="1295"/>
    <tableColumn id="2" xr3:uid="{C2CED44D-80B1-47B6-92E5-80FEC8540995}" name="Código indicador" totalsRowLabel="RC014" dataDxfId="1294" totalsRowDxfId="1293"/>
    <tableColumn id="3" xr3:uid="{C081F383-B722-4827-8959-945B80FA181A}" name="Indicador" dataDxfId="1292" totalsRowDxfId="1291" dataCellStyle="20% - Énfasis3">
      <calculatedColumnFormula>IFERROR(VLOOKUP(E304,TablaIndicadores[[Código]:[Unidad de medida]],2,0),"")</calculatedColumnFormula>
    </tableColumn>
    <tableColumn id="4" xr3:uid="{0638938B-34CB-43C3-9310-F9309D1D071E}" name="Unidad de medida" dataDxfId="1290" totalsRowDxfId="1289" dataCellStyle="20% - Énfasis3">
      <calculatedColumnFormula>IFERROR(VLOOKUP(E304,TablaIndicadores[[Código]:[Unidad de medida]],3,0),"")</calculatedColumnFormula>
    </tableColumn>
    <tableColumn id="5" xr3:uid="{3D2E75B8-9C23-404D-89C5-0040656CA522}" name="Cantidad" totalsRowFunction="custom" dataDxfId="1288" totalsRowDxfId="1287">
      <totalsRowFormula array="1">IF(AND(IF(C296="Incluir",TablaSTdA1.15254616263647273757677787937122490531572613654695[Unidad de medida]&gt;=0,TablaSTdA1.15254616263647273757677787937122490531572613654695[Unidad de medida]=""))=FALSE,"No rellene el indicador sin seleccionar que quiere incluir el subtipo de acción","")</totalsRowFormula>
    </tableColumn>
    <tableColumn id="7" xr3:uid="{A7F547AA-C65D-443A-8919-9301E1E2C4DE}" name="Incluido" dataDxfId="1286" totalsRowDxfId="1285" dataCellStyle="20% - Énfasis3"/>
  </tableColumns>
  <tableStyleInfo name="TableStyleLight9" showFirstColumn="0" showLastColumn="0" showRowStripes="1" showColumnStripes="0"/>
</table>
</file>

<file path=xl/tables/table3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5" xr:uid="{527C5483-5967-4C77-98E7-1B242AF1E0D1}" name="TablaSTdA1.15254616263647273758038123491532573614655696" displayName="TablaSTdA1.15254616263647273758038123491532573614655696" ref="D314:I316" headerRowDxfId="1284" dataDxfId="1282" headerRowBorderDxfId="1283" tableBorderDxfId="1281" totalsRowBorderDxfId="1280" dataCellStyle="20% - Énfasis3">
  <autoFilter ref="D314:I316" xr:uid="{0ADB81C9-3D3F-4978-BB71-4CC96B39EB10}"/>
  <tableColumns count="6">
    <tableColumn id="1" xr3:uid="{7DE2DA74-698F-4E4C-9406-4C63D3C5E11A}" name="Tipo de Indicador" totalsRowLabel="Resultado" dataDxfId="1279" totalsRowDxfId="1278"/>
    <tableColumn id="2" xr3:uid="{E20345E2-1D8B-4E99-A180-107320218E67}" name="Código indicador" totalsRowLabel="RC014" dataDxfId="1277" totalsRowDxfId="1276"/>
    <tableColumn id="3" xr3:uid="{9AFF80CA-832B-41A1-A60A-85DBB5D2316D}" name="Indicador" dataDxfId="1275" totalsRowDxfId="1274" dataCellStyle="20% - Énfasis3">
      <calculatedColumnFormula>IFERROR(VLOOKUP(E315,TablaIndicadores[[Código]:[Unidad de medida]],2,0),"")</calculatedColumnFormula>
    </tableColumn>
    <tableColumn id="4" xr3:uid="{4306E96E-778E-483E-8A16-BD4BF87365E4}" name="Unidad de medida" dataDxfId="1273" totalsRowDxfId="1272" dataCellStyle="20% - Énfasis3">
      <calculatedColumnFormula>IFERROR(VLOOKUP(E315,TablaIndicadores[[Código]:[Unidad de medida]],3,0),"")</calculatedColumnFormula>
    </tableColumn>
    <tableColumn id="5" xr3:uid="{E8703FED-B97D-4471-B3D6-F00BB2D9D938}" name="Cantidad" totalsRowFunction="custom" dataDxfId="1271" totalsRowDxfId="1270">
      <totalsRowFormula array="1">IF(AND(IF(C307="Incluir",TablaSTdA1.15254616263647273758038123491532573614655696[Unidad de medida]&gt;=0,TablaSTdA1.15254616263647273758038123491532573614655696[Unidad de medida]=""))=FALSE,"No rellene el indicador sin seleccionar que quiere incluir el subtipo de acción","")</totalsRowFormula>
    </tableColumn>
    <tableColumn id="7" xr3:uid="{F179B7A8-FC84-4FEC-A07F-A739C6E19341}" name="Incluido" dataDxfId="1269" totalsRowDxfId="1268" dataCellStyle="20% - Énfasis3"/>
  </tableColumns>
  <tableStyleInfo name="TableStyleLight9" showFirstColumn="0" showLastColumn="0" showRowStripes="1" showColumnStripes="0"/>
</table>
</file>

<file path=xl/tables/table3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6" xr:uid="{DEA1C3DD-6C9B-44D4-B05B-59F0DCDD8B2B}" name="TablaSTdA1.1525461626364727375808139124492533574615656697" displayName="TablaSTdA1.1525461626364727375808139124492533574615656697" ref="D323:I325" headerRowDxfId="1267" dataDxfId="1265" headerRowBorderDxfId="1266" tableBorderDxfId="1264" totalsRowBorderDxfId="1263" dataCellStyle="20% - Énfasis3">
  <autoFilter ref="D323:I325" xr:uid="{1EC163A3-46E7-49EF-8D3A-E86403A81E27}"/>
  <tableColumns count="6">
    <tableColumn id="1" xr3:uid="{6D3C136C-9FBF-46FE-ACBB-89FA469D01D8}" name="Tipo de Indicador" totalsRowLabel="Resultado" dataDxfId="1262" totalsRowDxfId="1261"/>
    <tableColumn id="2" xr3:uid="{FE25BA94-8B52-4FF2-BEED-F3AEC412792C}" name="Código indicador" totalsRowLabel="RC014" dataDxfId="1260" totalsRowDxfId="1259"/>
    <tableColumn id="3" xr3:uid="{70DD7B38-4213-462B-80F2-BC46E712DD1B}" name="Indicador" dataDxfId="1258" totalsRowDxfId="1257" dataCellStyle="20% - Énfasis3">
      <calculatedColumnFormula>IFERROR(VLOOKUP(E324,TablaIndicadores[[Código]:[Unidad de medida]],2,0),"")</calculatedColumnFormula>
    </tableColumn>
    <tableColumn id="4" xr3:uid="{5E5CD63D-A54D-440E-AF4B-40636C70AEAE}" name="Unidad de medida" dataDxfId="1256" totalsRowDxfId="1255" dataCellStyle="20% - Énfasis3">
      <calculatedColumnFormula>IFERROR(VLOOKUP(E324,TablaIndicadores[[Código]:[Unidad de medida]],3,0),"")</calculatedColumnFormula>
    </tableColumn>
    <tableColumn id="5" xr3:uid="{F940E273-4342-46B4-8DAF-B963AF90ECD9}" name="Cantidad" totalsRowFunction="custom" dataDxfId="1254" totalsRowDxfId="1253">
      <totalsRowFormula array="1">IF(AND(IF(C316="Incluir",TablaSTdA1.1525461626364727375808139124492533574615656697[Unidad de medida]&gt;=0,TablaSTdA1.1525461626364727375808139124492533574615656697[Unidad de medida]=""))=FALSE,"No rellene el indicador sin seleccionar que quiere incluir el subtipo de acción","")</totalsRowFormula>
    </tableColumn>
    <tableColumn id="7" xr3:uid="{24E21499-72D8-4D56-9108-01E74EC40681}" name="Incluido" dataDxfId="1252" totalsRowDxfId="1251" dataCellStyle="20% - Énfasis3"/>
  </tableColumns>
  <tableStyleInfo name="TableStyleLight9" showFirstColumn="0" showLastColumn="0" showRowStripes="1" showColumnStripes="0"/>
</table>
</file>

<file path=xl/tables/table3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7" xr:uid="{9065DB89-8165-42E9-A1F2-98B76EFE9FB7}" name="TablaSTdA1.152546162636472737580818240125493534575616657698" displayName="TablaSTdA1.152546162636472737580818240125493534575616657698" ref="D332:I334" headerRowDxfId="1250" dataDxfId="1248" headerRowBorderDxfId="1249" tableBorderDxfId="1247" totalsRowBorderDxfId="1246" dataCellStyle="20% - Énfasis3">
  <autoFilter ref="D332:I334" xr:uid="{9450DB46-D38B-49E3-9F13-C69DFD5D8BE7}"/>
  <tableColumns count="6">
    <tableColumn id="1" xr3:uid="{2C076F52-F9D8-41A3-A764-CF80D42209B6}" name="Tipo de Indicador" totalsRowLabel="Resultado" dataDxfId="1245" totalsRowDxfId="1244"/>
    <tableColumn id="2" xr3:uid="{3328E090-6514-4E4A-97AC-1FC6165BCDDF}" name="Código indicador" totalsRowLabel="RC014" dataDxfId="1243" totalsRowDxfId="1242"/>
    <tableColumn id="3" xr3:uid="{37D6D6D7-71B8-4316-B2C0-357ACA55F01E}" name="Indicador" dataDxfId="1241" totalsRowDxfId="1240" dataCellStyle="20% - Énfasis3">
      <calculatedColumnFormula>IFERROR(VLOOKUP(E333,TablaIndicadores[[Código]:[Unidad de medida]],2,0),"")</calculatedColumnFormula>
    </tableColumn>
    <tableColumn id="4" xr3:uid="{7C98E3DE-D5B4-42D0-90CF-FC55B104B174}" name="Unidad de medida" dataDxfId="1239" totalsRowDxfId="1238" dataCellStyle="20% - Énfasis3">
      <calculatedColumnFormula>IFERROR(VLOOKUP(E333,TablaIndicadores[[Código]:[Unidad de medida]],3,0),"")</calculatedColumnFormula>
    </tableColumn>
    <tableColumn id="5" xr3:uid="{4EA40312-3C46-42E4-8689-44CD3CB1D0CC}" name="Cantidad" totalsRowFunction="custom" dataDxfId="1237" totalsRowDxfId="1236">
      <totalsRowFormula array="1">IF(AND(IF(C325="Incluir",TablaSTdA1.152546162636472737580818240125493534575616657698[Unidad de medida]&gt;=0,TablaSTdA1.152546162636472737580818240125493534575616657698[Unidad de medida]=""))=FALSE,"No rellene el indicador sin seleccionar que quiere incluir el subtipo de acción","")</totalsRowFormula>
    </tableColumn>
    <tableColumn id="7" xr3:uid="{60792FE6-A3D5-43EB-93D5-5221768C44C2}" name="Incluido" dataDxfId="1235" totalsRowDxfId="1234" dataCellStyle="20% - Énfasis3"/>
  </tableColumns>
  <tableStyleInfo name="TableStyleLight9" showFirstColumn="0" showLastColumn="0" showRowStripes="1" showColumnStripes="0"/>
</table>
</file>

<file path=xl/tables/table3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8" xr:uid="{3F1841EE-DE6D-4303-8F1E-8B1CB9FFCF51}" name="TablaSTdA1.1525461626364727375808341126494535576617658699" displayName="TablaSTdA1.1525461626364727375808341126494535576617658699" ref="D345:I347" headerRowDxfId="1233" dataDxfId="1231" headerRowBorderDxfId="1232" tableBorderDxfId="1230" totalsRowBorderDxfId="1229" dataCellStyle="20% - Énfasis3">
  <autoFilter ref="D345:I347" xr:uid="{01E36018-DDB6-4086-95F7-B93D9EAFA70D}"/>
  <tableColumns count="6">
    <tableColumn id="1" xr3:uid="{35C2F96B-C4DB-4D8B-83B7-13CFE165858D}" name="Tipo de Indicador" totalsRowLabel="Resultado" dataDxfId="1228" totalsRowDxfId="1227"/>
    <tableColumn id="2" xr3:uid="{69D8D2E2-0950-4BC2-AC44-C2780B55FF75}" name="Código indicador" totalsRowLabel="RC014" dataDxfId="1226" totalsRowDxfId="1225"/>
    <tableColumn id="3" xr3:uid="{0DFC3479-3E48-4377-A9E2-D7D1BC4D4F52}" name="Indicador" dataDxfId="1224" totalsRowDxfId="1223" dataCellStyle="20% - Énfasis3">
      <calculatedColumnFormula>IFERROR(VLOOKUP(E346,TablaIndicadores[[Código]:[Unidad de medida]],2,0),"")</calculatedColumnFormula>
    </tableColumn>
    <tableColumn id="4" xr3:uid="{9A1CD282-CE83-4C2E-AB4D-5A214D2A5AFF}" name="Unidad de medida" dataDxfId="1222" totalsRowDxfId="1221" dataCellStyle="20% - Énfasis3">
      <calculatedColumnFormula>IFERROR(VLOOKUP(E346,TablaIndicadores[[Código]:[Unidad de medida]],3,0),"")</calculatedColumnFormula>
    </tableColumn>
    <tableColumn id="5" xr3:uid="{7934DD40-F75E-4295-BED9-58EE78878A78}" name="Cantidad" totalsRowFunction="custom" dataDxfId="1220" totalsRowDxfId="1219">
      <totalsRowFormula array="1">IF(AND(IF(C338="Incluir",TablaSTdA1.1525461626364727375808341126494535576617658699[Unidad de medida]&gt;=0,TablaSTdA1.1525461626364727375808341126494535576617658699[Unidad de medida]=""))=FALSE,"No rellene el indicador sin seleccionar que quiere incluir el subtipo de acción","")</totalsRowFormula>
    </tableColumn>
    <tableColumn id="7" xr3:uid="{36B114A0-7E98-48B7-B2BC-7A4D92DA869C}" name="Incluido" dataDxfId="1218" totalsRowDxfId="1217" dataCellStyle="20% - Énfasis3"/>
  </tableColumns>
  <tableStyleInfo name="TableStyleLight9" showFirstColumn="0" showLastColumn="0" showRowStripes="1" showColumnStripes="0"/>
</table>
</file>

<file path=xl/tables/table3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9" xr:uid="{C684B642-8225-4099-B3E3-1652C403FDF7}" name="TablaSTdA1.152546162636472737580818442127495536577618659700" displayName="TablaSTdA1.152546162636472737580818442127495536577618659700" ref="D354:I356" headerRowDxfId="1216" dataDxfId="1214" headerRowBorderDxfId="1215" tableBorderDxfId="1213" totalsRowBorderDxfId="1212" dataCellStyle="20% - Énfasis3">
  <autoFilter ref="D354:I356" xr:uid="{E000F314-4192-44DA-9326-0DF92C200DAE}"/>
  <tableColumns count="6">
    <tableColumn id="1" xr3:uid="{BD3B5D3C-4565-4CBD-9595-DB89A3FFBF96}" name="Tipo de Indicador" totalsRowLabel="Resultado" dataDxfId="1211" totalsRowDxfId="1210"/>
    <tableColumn id="2" xr3:uid="{5C728424-65E6-42EA-9088-9E325B25B4A5}" name="Código indicador" totalsRowLabel="RC014" dataDxfId="1209" totalsRowDxfId="1208"/>
    <tableColumn id="3" xr3:uid="{E224E82B-55B5-4874-BD37-2698D0B807C2}" name="Indicador" dataDxfId="1207" totalsRowDxfId="1206" dataCellStyle="20% - Énfasis3">
      <calculatedColumnFormula>IFERROR(VLOOKUP(E355,TablaIndicadores[[Código]:[Unidad de medida]],2,0),"")</calculatedColumnFormula>
    </tableColumn>
    <tableColumn id="4" xr3:uid="{3DAAB8B3-7AE1-487E-99A9-2B650FE917EA}" name="Unidad de medida" dataDxfId="1205" totalsRowDxfId="1204" dataCellStyle="20% - Énfasis3">
      <calculatedColumnFormula>IFERROR(VLOOKUP(E355,TablaIndicadores[[Código]:[Unidad de medida]],3,0),"")</calculatedColumnFormula>
    </tableColumn>
    <tableColumn id="5" xr3:uid="{77E22B0B-8720-44AD-9D8B-DD92A2D39BEE}" name="Cantidad" totalsRowFunction="custom" dataDxfId="1203" totalsRowDxfId="1202">
      <totalsRowFormula array="1">IF(AND(IF(C347="Incluir",TablaSTdA1.152546162636472737580818442127495536577618659700[Unidad de medida]&gt;=0,TablaSTdA1.152546162636472737580818442127495536577618659700[Unidad de medida]=""))=FALSE,"No rellene el indicador sin seleccionar que quiere incluir el subtipo de acción","")</totalsRowFormula>
    </tableColumn>
    <tableColumn id="7" xr3:uid="{AE543C32-C83F-48F1-B1F6-D93FD1FC599A}" name="Incluido" dataDxfId="1201" totalsRowDxfId="1200" dataCellStyle="20% - Énfasis3"/>
  </tableColumns>
  <tableStyleInfo name="TableStyleLight9" showFirstColumn="0" showLastColumn="0" showRowStripes="1" showColumnStripes="0"/>
</table>
</file>

<file path=xl/tables/table3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0" xr:uid="{5B5D32F9-9EC9-4BF2-9B86-73EFC56060FC}" name="TablaSTdA1.15254616263647273758081828543128496537578619660701" displayName="TablaSTdA1.15254616263647273758081828543128496537578619660701" ref="D363:I365" headerRowDxfId="1199" dataDxfId="1197" headerRowBorderDxfId="1198" tableBorderDxfId="1196" totalsRowBorderDxfId="1195" dataCellStyle="20% - Énfasis3">
  <autoFilter ref="D363:I365" xr:uid="{BA12B7DE-B207-478D-83AC-1DD99CD2915D}"/>
  <tableColumns count="6">
    <tableColumn id="1" xr3:uid="{31307542-8720-405E-906D-A296E1E929AD}" name="Tipo de Indicador" totalsRowLabel="Resultado" dataDxfId="1194" totalsRowDxfId="1193"/>
    <tableColumn id="2" xr3:uid="{97694EAE-DE9A-4309-8BB3-35C232DB52AB}" name="Código indicador" totalsRowLabel="RC014" dataDxfId="1192" totalsRowDxfId="1191"/>
    <tableColumn id="3" xr3:uid="{E7E39E0B-7AC7-4937-BECF-B2977ECFD4C0}" name="Indicador" dataDxfId="1190" totalsRowDxfId="1189" dataCellStyle="20% - Énfasis3">
      <calculatedColumnFormula>IFERROR(VLOOKUP(E364,TablaIndicadores[[Código]:[Unidad de medida]],2,0),"")</calculatedColumnFormula>
    </tableColumn>
    <tableColumn id="4" xr3:uid="{6FFC130A-F95C-4C22-A35C-88F5D8EC1D63}" name="Unidad de medida" dataDxfId="1188" totalsRowDxfId="1187" dataCellStyle="20% - Énfasis3">
      <calculatedColumnFormula>IFERROR(VLOOKUP(E364,TablaIndicadores[[Código]:[Unidad de medida]],3,0),"")</calculatedColumnFormula>
    </tableColumn>
    <tableColumn id="5" xr3:uid="{DCC0492A-47B0-4050-AC28-D2A626FEDDBF}" name="Cantidad" totalsRowFunction="custom" dataDxfId="1186" totalsRowDxfId="1185">
      <totalsRowFormula array="1">IF(AND(IF(C356="Incluir",TablaSTdA1.15254616263647273758081828543128496537578619660701[Unidad de medida]&gt;=0,TablaSTdA1.15254616263647273758081828543128496537578619660701[Unidad de medida]=""))=FALSE,"No rellene el indicador sin seleccionar que quiere incluir el subtipo de acción","")</totalsRowFormula>
    </tableColumn>
    <tableColumn id="7" xr3:uid="{49BF9066-4650-41AA-843D-8190FB3F046C}" name="Incluido" dataDxfId="1184" totalsRowDxfId="1183" dataCellStyle="20% - Énfasis3"/>
  </tableColumns>
  <tableStyleInfo name="TableStyleLight9" showFirstColumn="0" showLastColumn="0" showRowStripes="1" showColumnStripes="0"/>
</table>
</file>

<file path=xl/tables/table3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1" xr:uid="{125CB2A0-F69E-433D-B394-C9D66F5CDF70}" name="TablaSTdA1.152546162636472737580838644129497538579620661702" displayName="TablaSTdA1.152546162636472737580838644129497538579620661702" ref="D376:I378" headerRowDxfId="1182" dataDxfId="1180" headerRowBorderDxfId="1181" tableBorderDxfId="1179" totalsRowBorderDxfId="1178" dataCellStyle="20% - Énfasis3">
  <autoFilter ref="D376:I378" xr:uid="{55599391-BDCE-475E-9EEC-5A2EB4D1B171}"/>
  <tableColumns count="6">
    <tableColumn id="1" xr3:uid="{27B216E1-78EA-42A6-BF6D-B5A30931AE94}" name="Tipo de Indicador" totalsRowLabel="Resultado" dataDxfId="1177" totalsRowDxfId="1176"/>
    <tableColumn id="2" xr3:uid="{679F021D-E3D6-4F5B-A8FC-9959C423E7EA}" name="Código indicador" totalsRowLabel="RC014" dataDxfId="1175" totalsRowDxfId="1174"/>
    <tableColumn id="3" xr3:uid="{9DC8C15A-2911-4947-95D2-F8FE822ADE18}" name="Indicador" dataDxfId="1173" totalsRowDxfId="1172" dataCellStyle="20% - Énfasis3">
      <calculatedColumnFormula>IFERROR(VLOOKUP(E377,TablaIndicadores[[Código]:[Unidad de medida]],2,0),"")</calculatedColumnFormula>
    </tableColumn>
    <tableColumn id="4" xr3:uid="{C9FA5785-5FE6-4721-B5FB-43682CBDB112}" name="Unidad de medida" dataDxfId="1171" totalsRowDxfId="1170" dataCellStyle="20% - Énfasis3">
      <calculatedColumnFormula>IFERROR(VLOOKUP(E377,TablaIndicadores[[Código]:[Unidad de medida]],3,0),"")</calculatedColumnFormula>
    </tableColumn>
    <tableColumn id="5" xr3:uid="{1AEC3B73-003E-4A89-BF96-44EFF2AA262B}" name="Cantidad" totalsRowFunction="custom" dataDxfId="1169" totalsRowDxfId="1168">
      <totalsRowFormula array="1">IF(AND(IF(C369="Incluir",TablaSTdA1.152546162636472737580838644129497538579620661702[Unidad de medida]&gt;=0,TablaSTdA1.152546162636472737580838644129497538579620661702[Unidad de medida]=""))=FALSE,"No rellene el indicador sin seleccionar que quiere incluir el subtipo de acción","")</totalsRowFormula>
    </tableColumn>
    <tableColumn id="7" xr3:uid="{DD7399B3-82C2-427B-8F42-66DC4B7C4AC7}" name="Incluido" dataDxfId="1167" totalsRowDxfId="1166" dataCellStyle="20% - Énfasis3"/>
  </tableColumns>
  <tableStyleInfo name="TableStyleLight9" showFirstColumn="0" showLastColumn="0" showRowStripes="1" showColumnStripes="0"/>
</table>
</file>

<file path=xl/tables/table3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2" xr:uid="{F626A323-1A56-46E9-A539-D0195E632439}" name="TablaSTdA1.15254616263647273758081848745130498539580621662703" displayName="TablaSTdA1.15254616263647273758081848745130498539580621662703" ref="D385:I387" headerRowDxfId="1165" dataDxfId="1163" headerRowBorderDxfId="1164" tableBorderDxfId="1162" totalsRowBorderDxfId="1161" dataCellStyle="20% - Énfasis3">
  <autoFilter ref="D385:I387" xr:uid="{9E27734E-9381-485D-AD0C-417FA7E38DD4}"/>
  <tableColumns count="6">
    <tableColumn id="1" xr3:uid="{BE935EDA-7FA5-4CFF-9637-96624A8979D2}" name="Tipo de Indicador" totalsRowLabel="Resultado" dataDxfId="1160" totalsRowDxfId="1159"/>
    <tableColumn id="2" xr3:uid="{767CB234-733A-4158-B2E9-9046C911FB3B}" name="Código indicador" totalsRowLabel="RC014" dataDxfId="1158" totalsRowDxfId="1157"/>
    <tableColumn id="3" xr3:uid="{2BBC005F-7CAF-413C-BBEF-86971350A909}" name="Indicador" dataDxfId="1156" totalsRowDxfId="1155" dataCellStyle="20% - Énfasis3">
      <calculatedColumnFormula>IFERROR(VLOOKUP(E386,TablaIndicadores[[Código]:[Unidad de medida]],2,0),"")</calculatedColumnFormula>
    </tableColumn>
    <tableColumn id="4" xr3:uid="{C053EEDD-F50D-4E9C-B911-123DFB61B029}" name="Unidad de medida" dataDxfId="1154" totalsRowDxfId="1153" dataCellStyle="20% - Énfasis3">
      <calculatedColumnFormula>IFERROR(VLOOKUP(E386,TablaIndicadores[[Código]:[Unidad de medida]],3,0),"")</calculatedColumnFormula>
    </tableColumn>
    <tableColumn id="5" xr3:uid="{C56805E6-A9B2-4524-94E1-AF541A3C5413}" name="Cantidad" totalsRowFunction="custom" dataDxfId="1152" totalsRowDxfId="1151">
      <totalsRowFormula array="1">IF(AND(IF(C378="Incluir",TablaSTdA1.15254616263647273758081848745130498539580621662703[Unidad de medida]&gt;=0,TablaSTdA1.15254616263647273758081848745130498539580621662703[Unidad de medida]=""))=FALSE,"No rellene el indicador sin seleccionar que quiere incluir el subtipo de acción","")</totalsRowFormula>
    </tableColumn>
    <tableColumn id="7" xr3:uid="{FFE18218-12B6-432E-A3F2-B5D699C38655}" name="Incluido" dataDxfId="1150" totalsRowDxfId="1149" dataCellStyle="20% - Énfasis3"/>
  </tableColumns>
  <tableStyleInfo name="TableStyleLight9" showFirstColumn="0" showLastColumn="0" showRowStripes="1" showColumnStripes="0"/>
</table>
</file>

<file path=xl/tables/table3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3" xr:uid="{607F75E3-0030-4DD5-B388-5E464B55738E}" name="TablaSTdA1.1525461626364727375808182858846131499540581622663704" displayName="TablaSTdA1.1525461626364727375808182858846131499540581622663704" ref="D394:I396" headerRowDxfId="1148" dataDxfId="1146" headerRowBorderDxfId="1147" tableBorderDxfId="1145" totalsRowBorderDxfId="1144" dataCellStyle="20% - Énfasis3">
  <autoFilter ref="D394:I396" xr:uid="{EF914FFC-553E-4BD7-AD24-6B2EB27CD20A}"/>
  <tableColumns count="6">
    <tableColumn id="1" xr3:uid="{1EDFEF7F-320A-41CC-AF21-C834234BD7AB}" name="Tipo de Indicador" totalsRowLabel="Resultado" dataDxfId="1143" totalsRowDxfId="1142"/>
    <tableColumn id="2" xr3:uid="{0B64E768-C9C3-4591-903F-CA8A2252AE04}" name="Código indicador" totalsRowLabel="RC014" dataDxfId="1141" totalsRowDxfId="1140"/>
    <tableColumn id="3" xr3:uid="{31ED3753-6840-4A95-80FF-D381F3B01407}" name="Indicador" dataDxfId="1139" totalsRowDxfId="1138" dataCellStyle="20% - Énfasis3">
      <calculatedColumnFormula>IFERROR(VLOOKUP(E395,TablaIndicadores[[Código]:[Unidad de medida]],2,0),"")</calculatedColumnFormula>
    </tableColumn>
    <tableColumn id="4" xr3:uid="{AEAC6D66-FA5F-4D48-8DBA-4EE6B81C9363}" name="Unidad de medida" dataDxfId="1137" totalsRowDxfId="1136" dataCellStyle="20% - Énfasis3">
      <calculatedColumnFormula>IFERROR(VLOOKUP(E395,TablaIndicadores[[Código]:[Unidad de medida]],3,0),"")</calculatedColumnFormula>
    </tableColumn>
    <tableColumn id="5" xr3:uid="{215BDE3A-78A5-4A9F-86B3-2A9BDE802D1E}" name="Cantidad" totalsRowFunction="custom" dataDxfId="1135" totalsRowDxfId="1134">
      <totalsRowFormula array="1">IF(AND(IF(C387="Incluir",TablaSTdA1.1525461626364727375808182858846131499540581622663704[Unidad de medida]&gt;=0,TablaSTdA1.1525461626364727375808182858846131499540581622663704[Unidad de medida]=""))=FALSE,"No rellene el indicador sin seleccionar que quiere incluir el subtipo de acción","")</totalsRowFormula>
    </tableColumn>
    <tableColumn id="7" xr3:uid="{43FBD550-2F36-43D4-BABB-0B542700FE4A}" name="Incluido" dataDxfId="1133" totalsRowDxfId="1132" dataCellStyle="20% - Énfasis3"/>
  </tableColumns>
  <tableStyleInfo name="TableStyleLight9" showFirstColumn="0" showLastColumn="0" showRowStripes="1" showColumnStripes="0"/>
</table>
</file>

<file path=xl/tables/table3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4" xr:uid="{1E326992-8655-4E8B-A1A4-E89AAAB0358F}" name="TablaSTdA1.152546162636472737580818285888947132500541582623664705" displayName="TablaSTdA1.152546162636472737580818285888947132500541582623664705" ref="D403:I405" headerRowDxfId="1131" dataDxfId="1129" headerRowBorderDxfId="1130" tableBorderDxfId="1128" totalsRowBorderDxfId="1127" dataCellStyle="20% - Énfasis3">
  <autoFilter ref="D403:I405" xr:uid="{BC062379-FBF9-418C-955F-CB85386705AC}"/>
  <tableColumns count="6">
    <tableColumn id="1" xr3:uid="{7C358737-603F-413D-B983-D500E32AF07A}" name="Tipo de Indicador" totalsRowLabel="Resultado" dataDxfId="1126" totalsRowDxfId="1125"/>
    <tableColumn id="2" xr3:uid="{46B32F40-88EF-4B31-8AC7-90E636FE7998}" name="Código indicador" totalsRowLabel="RC014" dataDxfId="1124" totalsRowDxfId="1123"/>
    <tableColumn id="3" xr3:uid="{DBC2F4CD-8499-4BCD-9710-EBAF017E5D08}" name="Indicador" dataDxfId="1122" totalsRowDxfId="1121" dataCellStyle="20% - Énfasis3">
      <calculatedColumnFormula>IFERROR(VLOOKUP(E404,TablaIndicadores[[Código]:[Unidad de medida]],2,0),"")</calculatedColumnFormula>
    </tableColumn>
    <tableColumn id="4" xr3:uid="{B228BBC9-68DD-49AA-84C4-BF15B5B788B6}" name="Unidad de medida" dataDxfId="1120" totalsRowDxfId="1119" dataCellStyle="20% - Énfasis3">
      <calculatedColumnFormula>IFERROR(VLOOKUP(E404,TablaIndicadores[[Código]:[Unidad de medida]],3,0),"")</calculatedColumnFormula>
    </tableColumn>
    <tableColumn id="5" xr3:uid="{28300987-EAFF-495D-B437-AB862C6ADC4F}" name="Cantidad" totalsRowFunction="custom" dataDxfId="1118" totalsRowDxfId="1117">
      <totalsRowFormula array="1">IF(AND(IF(C396="Incluir",TablaSTdA1.152546162636472737580818285888947132500541582623664705[Unidad de medida]&gt;=0,TablaSTdA1.152546162636472737580818285888947132500541582623664705[Unidad de medida]=""))=FALSE,"No rellene el indicador sin seleccionar que quiere incluir el subtipo de acción","")</totalsRowFormula>
    </tableColumn>
    <tableColumn id="7" xr3:uid="{BA95689A-D6E9-439C-BB07-15F9D21CB359}" name="Incluido" dataDxfId="1116" totalsRowDxfId="1115" dataCellStyle="20% - Énfasis3"/>
  </tableColumns>
  <tableStyleInfo name="TableStyleLight9" showFirstColumn="0" showLastColumn="0" showRowStripes="1" showColumnStripes="0"/>
</table>
</file>

<file path=xl/tables/table3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5" xr:uid="{E75E0E1E-F1F5-41C5-B807-8F1310423FE0}" name="TablaSTdA1.1489460501542583624665706" displayName="TablaSTdA1.1489460501542583624665706" ref="D17:I19" headerRowDxfId="1114" headerRowBorderDxfId="1113" tableBorderDxfId="1112" totalsRowBorderDxfId="1111">
  <autoFilter ref="D17:I19" xr:uid="{B80A10F8-3515-48D8-845B-9A7A9BA736D1}"/>
  <tableColumns count="6">
    <tableColumn id="1" xr3:uid="{F8D4FC87-E843-4DB8-BD3A-BCD14881A39B}" name="Tipo de Indicador" totalsRowLabel="Resultado" dataDxfId="1110" totalsRowDxfId="1109"/>
    <tableColumn id="2" xr3:uid="{1B7705D3-E087-44F1-90B4-2D9406B64AC7}" name="Código indicador" totalsRowLabel="RC014" dataDxfId="1108" totalsRowDxfId="1107"/>
    <tableColumn id="3" xr3:uid="{098FB6D1-9A6E-46E7-8ED8-ADDC3EDBD0C1}" name="Indicador" dataDxfId="1106" dataCellStyle="20% - Énfasis3">
      <calculatedColumnFormula>IFERROR(VLOOKUP(E18,TablaIndicadores[[Código]:[Unidad de medida]],2,0),"")</calculatedColumnFormula>
    </tableColumn>
    <tableColumn id="4" xr3:uid="{DF317FC1-287C-4848-BA12-2C9AC6550A17}" name="Unidad de medida" dataDxfId="1105" totalsRowDxfId="1104" dataCellStyle="20% - Énfasis3">
      <calculatedColumnFormula>IFERROR(VLOOKUP(E18,TablaIndicadores[[Código]:[Unidad de medida]],3,0),"")</calculatedColumnFormula>
    </tableColumn>
    <tableColumn id="5" xr3:uid="{8E889442-5C9D-45AF-8FAE-FF1B04916A5C}" name="Cantidad" totalsRowFunction="custom" dataDxfId="1103" totalsRowDxfId="1102">
      <totalsRowFormula array="1">IF(AND(IF(C10="Incluir",TablaSTdA1.1489460501542583624665706[Unidad de medida]&gt;=0,TablaSTdA1.1489460501542583624665706[Unidad de medida]=""))=FALSE,"No rellene el indicador sin seleccionar que quiere incluir el subtipo de acción","")</totalsRowFormula>
    </tableColumn>
    <tableColumn id="7" xr3:uid="{2C745F87-9AE8-47C5-8D24-82213AD88BF9}" name="Incluido" dataDxfId="1101" dataCellStyle="20% - Énfasis3"/>
  </tableColumns>
  <tableStyleInfo name="TableStyleLight9" showFirstColumn="0" showLastColumn="0" showRowStripes="1" showColumnStripes="0"/>
</table>
</file>

<file path=xl/tables/table3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6" xr:uid="{67208A06-9519-4905-BC53-638FAE946601}" name="TablaSTdA1.148593461502543584625666707" displayName="TablaSTdA1.148593461502543584625666707" ref="D26:I28" dataDxfId="1099" headerRowBorderDxfId="1100" tableBorderDxfId="1098" totalsRowBorderDxfId="1097" dataCellStyle="20% - Énfasis3" totalsRowCellStyle="20% - Énfasis3">
  <autoFilter ref="D26:I28" xr:uid="{9AC2EDAC-35BA-4E89-BB69-8CCC777A48A1}"/>
  <tableColumns count="6">
    <tableColumn id="1" xr3:uid="{F100FCEB-9D76-4050-B3D1-85149E6DEFA7}" name="Tipo de Indicador" totalsRowLabel="Resultado" dataDxfId="1096" totalsRowDxfId="1095" dataCellStyle="20% - Énfasis3"/>
    <tableColumn id="2" xr3:uid="{E9BDE60D-962F-4E74-96BE-EE2BB6E93E53}" name="Código indicador" totalsRowLabel="RC014" dataDxfId="1094" totalsRowDxfId="1093" dataCellStyle="20% - Énfasis3"/>
    <tableColumn id="3" xr3:uid="{2B9FBDFC-1DD9-472D-85DD-02BA9AE6B9D5}" name="Indicador" dataDxfId="1092" dataCellStyle="20% - Énfasis3">
      <calculatedColumnFormula>IFERROR(VLOOKUP(E27,TablaIndicadores[[Código]:[Unidad de medida]],2,0),"")</calculatedColumnFormula>
    </tableColumn>
    <tableColumn id="4" xr3:uid="{EA1A3027-7FE8-40AF-B959-95F63274BFD3}" name="Unidad de medida" dataDxfId="1091" dataCellStyle="20% - Énfasis3">
      <calculatedColumnFormula>IFERROR(VLOOKUP(E27,TablaIndicadores[[Código]:[Unidad de medida]],3,0),"")</calculatedColumnFormula>
    </tableColumn>
    <tableColumn id="5" xr3:uid="{E2B18548-C638-4742-AF15-CA9590F3C057}" name="Cantidad" totalsRowFunction="custom" dataDxfId="1090" totalsRowDxfId="1089" dataCellStyle="20% - Énfasis3">
      <totalsRowFormula array="1">IF(AND(IF(C19="Incluir",TablaSTdA1.148593461502543584625666707[Unidad de medida]&gt;=0,TablaSTdA1.148593461502543584625666707[Unidad de medida]=""))=FALSE,"No rellene el indicador sin seleccionar que quiere incluir el subtipo de acción","")</totalsRowFormula>
    </tableColumn>
    <tableColumn id="7" xr3:uid="{24E59253-8CDF-4A1E-8C54-103B93AB890C}" name="Incluido" dataDxfId="1088" dataCellStyle="20% - Énfasis3"/>
  </tableColumns>
  <tableStyleInfo name="TableStyleLight9" showFirstColumn="0" showLastColumn="0" showRowStripes="1" showColumnStripes="0"/>
</table>
</file>

<file path=xl/tables/table3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7" xr:uid="{2A6D40D0-395C-4743-B089-09AA84E87A55}" name="TablaSTdA1.14850694462503544585626667708" displayName="TablaSTdA1.14850694462503544585626667708" ref="D37:I39" headerRowDxfId="1087" dataDxfId="1085" headerRowBorderDxfId="1086" tableBorderDxfId="1084" totalsRowBorderDxfId="1083" headerRowCellStyle="20% - Énfasis3" dataCellStyle="20% - Énfasis3">
  <autoFilter ref="D37:I39" xr:uid="{D620C009-EFCF-4E5F-86D1-AB65F9F6F23A}"/>
  <tableColumns count="6">
    <tableColumn id="1" xr3:uid="{27D56536-65B0-40E5-8414-593E2F3649A4}" name="Tipo de Indicador" totalsRowLabel="Resultado" dataDxfId="1082" totalsRowDxfId="1081"/>
    <tableColumn id="2" xr3:uid="{CF321B74-5398-4FA5-BE52-4B153C0F45B8}" name="Código indicador" totalsRowLabel="RC014" dataDxfId="1080" totalsRowDxfId="1079"/>
    <tableColumn id="3" xr3:uid="{5E131F30-5CA8-485D-81F1-F5324FA43605}" name="Indicador" dataDxfId="1078" dataCellStyle="20% - Énfasis3">
      <calculatedColumnFormula>IFERROR(VLOOKUP(E38,TablaIndicadores[[Código]:[Unidad de medida]],2,0),"")</calculatedColumnFormula>
    </tableColumn>
    <tableColumn id="4" xr3:uid="{11E4FCD4-150F-4661-8242-BAE5738BC140}" name="Unidad de medida" dataDxfId="1077" dataCellStyle="20% - Énfasis3">
      <calculatedColumnFormula>IFERROR(VLOOKUP(E38,TablaIndicadores[[Código]:[Unidad de medida]],3,0),"")</calculatedColumnFormula>
    </tableColumn>
    <tableColumn id="5" xr3:uid="{2D22AA67-1239-48D5-9B90-D1F360B064BD}" name="Cantidad" totalsRowFunction="custom" dataDxfId="1076">
      <totalsRowFormula array="1">IF(AND(IF(C28="Incluir",TablaSTdA1.14850694462503544585626667708[Unidad de medida]&gt;=0,TablaSTdA1.14850694462503544585626667708[Unidad de medida]=""))=FALSE,"No rellene el indicador sin seleccionar que quiere incluir el subtipo de acción","")</totalsRowFormula>
    </tableColumn>
    <tableColumn id="7" xr3:uid="{B6302E09-62E5-464E-BA59-96126AEC676E}" name="Incluido" dataDxfId="1075" dataCellStyle="20% - Énfasis3"/>
  </tableColumns>
  <tableStyleInfo name="TableStyleLight9" showFirstColumn="0" showLastColumn="0" showRowStripes="1" showColumnStripes="0"/>
</table>
</file>

<file path=xl/tables/table3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8" xr:uid="{6F6F9102-BF48-4FBF-AF9D-68611783A39C}" name="TablaSTdA1.1485051895463504545586627668709" displayName="TablaSTdA1.1485051895463504545586627668709" ref="D46:I48" headerRowDxfId="1074" dataDxfId="1072" headerRowBorderDxfId="1073" tableBorderDxfId="1071" totalsRowBorderDxfId="1070" headerRowCellStyle="20% - Énfasis3" dataCellStyle="20% - Énfasis3">
  <autoFilter ref="D46:I48" xr:uid="{CD7D4C66-593F-4407-BBA4-6C6B24365FE3}"/>
  <tableColumns count="6">
    <tableColumn id="1" xr3:uid="{9BC152FF-5749-48F7-A809-795444EFFBA0}" name="Tipo de Indicador" totalsRowLabel="Resultado" dataDxfId="1069" totalsRowDxfId="1068"/>
    <tableColumn id="2" xr3:uid="{85B8EC44-A4DF-497F-87B6-C4CAC432C7B1}" name="Código indicador" totalsRowLabel="RC014" dataDxfId="1067" totalsRowDxfId="1066"/>
    <tableColumn id="3" xr3:uid="{0603F4AD-ACE0-4E4E-B4BF-5E3C58165A09}" name="Indicador" dataDxfId="1065" totalsRowDxfId="1064" dataCellStyle="20% - Énfasis3">
      <calculatedColumnFormula>IFERROR(VLOOKUP(E47,TablaIndicadores[[Código]:[Unidad de medida]],2,0),"")</calculatedColumnFormula>
    </tableColumn>
    <tableColumn id="4" xr3:uid="{0B7B31BF-709D-46DC-A1BB-E368DC05CDC1}" name="Unidad de medida" dataDxfId="1063" totalsRowDxfId="1062" dataCellStyle="20% - Énfasis3">
      <calculatedColumnFormula>IFERROR(VLOOKUP(E47,TablaIndicadores[[Código]:[Unidad de medida]],3,0),"")</calculatedColumnFormula>
    </tableColumn>
    <tableColumn id="5" xr3:uid="{90F9F7F1-E55E-4E71-BD3C-8F71B1EFE5CB}" name="Cantidad" totalsRowFunction="custom" dataDxfId="1061" totalsRowDxfId="1060">
      <totalsRowFormula array="1">IF(AND(IF(C37="Incluir",TablaSTdA1.1485051895463504545586627668709[Unidad de medida]&gt;=0,TablaSTdA1.1485051895463504545586627668709[Unidad de medida]=""))=FALSE,"No rellene el indicador sin seleccionar que quiere incluir el subtipo de acción","")</totalsRowFormula>
    </tableColumn>
    <tableColumn id="7" xr3:uid="{25FCFD28-4D5E-4CCD-85E4-1208E2F4031F}" name="Incluido" dataDxfId="1059" totalsRowDxfId="1058" dataCellStyle="20% - Énfasis3"/>
  </tableColumns>
  <tableStyleInfo name="TableStyleLight9" showFirstColumn="0" showLastColumn="0" showRowStripes="1" showColumnStripes="0"/>
</table>
</file>

<file path=xl/tables/table3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9" xr:uid="{B1FCEA05-377C-4594-BBE3-EBB5D7009BE6}" name="TablaSTdA1.1521096464505546587628669710" displayName="TablaSTdA1.1521096464505546587628669710" ref="D59:I61" headerRowDxfId="1057" headerRowBorderDxfId="1056" tableBorderDxfId="1055" totalsRowBorderDxfId="1054">
  <autoFilter ref="D59:I61" xr:uid="{EE5B3FD1-721B-49E7-AA08-E2E7737E61E9}"/>
  <tableColumns count="6">
    <tableColumn id="1" xr3:uid="{DFF78464-08C1-425F-928F-B33A26690B7E}" name="Tipo de Indicador" totalsRowLabel="Resultado" dataDxfId="1053" totalsRowDxfId="1052"/>
    <tableColumn id="2" xr3:uid="{DADB18CA-8C8D-4B5D-95AA-175B98BFDB66}" name="Código indicador" totalsRowLabel="RC014" dataDxfId="1051" totalsRowDxfId="1050"/>
    <tableColumn id="3" xr3:uid="{56A96B3B-9D68-4C00-BA13-FEB5B8A0DD31}" name="Indicador" dataDxfId="1049" totalsRowDxfId="1048" dataCellStyle="20% - Énfasis3">
      <calculatedColumnFormula>IFERROR(VLOOKUP(E60,TablaIndicadores[[Código]:[Unidad de medida]],2,0),"")</calculatedColumnFormula>
    </tableColumn>
    <tableColumn id="4" xr3:uid="{C93DEACB-7DC3-4349-AD56-EF5A3AB38E7E}" name="Unidad de medida" dataDxfId="1047" totalsRowDxfId="1046" dataCellStyle="20% - Énfasis3">
      <calculatedColumnFormula>IFERROR(VLOOKUP(E60,TablaIndicadores[[Código]:[Unidad de medida]],3,0),"")</calculatedColumnFormula>
    </tableColumn>
    <tableColumn id="5" xr3:uid="{3014DECE-1D6E-497D-9992-46A26FD5F73D}" name="Cantidad" totalsRowFunction="custom" dataDxfId="1045" totalsRowDxfId="1044">
      <totalsRowFormula array="1">IF(AND(IF(C52="Incluir",TablaSTdA1.1521096464505546587628669710[Unidad de medida]&gt;=0,TablaSTdA1.1521096464505546587628669710[Unidad de medida]=""))=FALSE,"No rellene el indicador sin seleccionar que quiere incluir el subtipo de acción","")</totalsRowFormula>
    </tableColumn>
    <tableColumn id="7" xr3:uid="{F053885E-35C5-4407-A8FB-B488EA126AE6}" name="Incluido" dataDxfId="1043" totalsRowDxfId="1042" dataCellStyle="20% - Énfasis3"/>
  </tableColumns>
  <tableStyleInfo name="TableStyleLight9" showFirstColumn="0" showLastColumn="0" showRowStripes="1" showColumnStripes="0"/>
</table>
</file>

<file path=xl/tables/table3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0" xr:uid="{32DB97CD-B531-4D82-BBCF-6CC8945B16E1}" name="TablaSTdA1.148531197465506547588629670711" displayName="TablaSTdA1.148531197465506547588629670711" ref="D68:I70" headerRowDxfId="1041" headerRowBorderDxfId="1040" tableBorderDxfId="1039" totalsRowBorderDxfId="1038">
  <autoFilter ref="D68:I70" xr:uid="{42E9B6F1-DF53-4168-8B21-F601DDFBCA60}"/>
  <tableColumns count="6">
    <tableColumn id="1" xr3:uid="{98D2D436-3E39-4D01-8414-7045ECD620B4}" name="Tipo de Indicador" totalsRowLabel="Resultado" dataDxfId="1037" totalsRowDxfId="1036"/>
    <tableColumn id="2" xr3:uid="{199EA154-ABBB-4074-82FE-C2624FF3268F}" name="Código indicador" totalsRowLabel="RC014" dataDxfId="1035" totalsRowDxfId="1034"/>
    <tableColumn id="3" xr3:uid="{4F2C8ED2-6885-4725-88FC-03C2529B5B1F}" name="Indicador" dataDxfId="1033" totalsRowDxfId="1032" dataCellStyle="20% - Énfasis3">
      <calculatedColumnFormula>IFERROR(VLOOKUP(E69,TablaIndicadores[[Código]:[Unidad de medida]],2,0),"")</calculatedColumnFormula>
    </tableColumn>
    <tableColumn id="4" xr3:uid="{61A2663B-039D-418A-952E-3C2BBEED7B73}" name="Unidad de medida" dataDxfId="1031" totalsRowDxfId="1030" dataCellStyle="20% - Énfasis3">
      <calculatedColumnFormula>IFERROR(VLOOKUP(E69,TablaIndicadores[[Código]:[Unidad de medida]],3,0),"")</calculatedColumnFormula>
    </tableColumn>
    <tableColumn id="5" xr3:uid="{B548EF0C-81CE-438E-8BF4-5BD44068FB23}" name="Cantidad" totalsRowFunction="custom" dataDxfId="1029" totalsRowDxfId="1028">
      <totalsRowFormula array="1">IF(AND(IF(C61="Incluir",TablaSTdA1.148531197465506547588629670711[Unidad de medida]&gt;=0,TablaSTdA1.148531197465506547588629670711[Unidad de medida]=""))=FALSE,"No rellene el indicador sin seleccionar que quiere incluir el subtipo de acción","")</totalsRowFormula>
    </tableColumn>
    <tableColumn id="7" xr3:uid="{212B5E47-F669-4E05-931D-5A7ABFE0CD30}" name="Incluido" dataDxfId="1027" totalsRowDxfId="1026" dataCellStyle="20% - Énfasis3"/>
  </tableColumns>
  <tableStyleInfo name="TableStyleLight9" showFirstColumn="0" showLastColumn="0" showRowStripes="1" showColumnStripes="0"/>
</table>
</file>

<file path=xl/tables/table3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1" xr:uid="{36154D57-22F1-4E1C-9E41-8D57FD03AF87}" name="TablaSTdA1.152541298466507548589630671712" displayName="TablaSTdA1.152541298466507548589630671712" ref="D79:I81" headerRowDxfId="1025" headerRowBorderDxfId="1024" tableBorderDxfId="1023" totalsRowBorderDxfId="1022">
  <autoFilter ref="D79:I81" xr:uid="{841A434A-E4A4-4475-B699-6C7E979BCFAB}"/>
  <tableColumns count="6">
    <tableColumn id="1" xr3:uid="{0D09DD5A-F5D9-46C3-9073-C4CE49012242}" name="Tipo de Indicador" totalsRowLabel="Resultado" dataDxfId="1021" totalsRowDxfId="1020" dataCellStyle="20% - Énfasis3"/>
    <tableColumn id="2" xr3:uid="{C6BAE80E-52DA-4509-91C1-AD82F525163B}" name="Código indicador" totalsRowLabel="RC014" dataDxfId="1019" totalsRowDxfId="1018"/>
    <tableColumn id="3" xr3:uid="{1E5A8E18-5B08-48EE-B966-8B9CBDF79E9B}" name="Indicador" dataDxfId="1017" totalsRowDxfId="1016" dataCellStyle="20% - Énfasis3">
      <calculatedColumnFormula>IFERROR(VLOOKUP(E80,TablaIndicadores[[Código]:[Unidad de medida]],2,0),"")</calculatedColumnFormula>
    </tableColumn>
    <tableColumn id="4" xr3:uid="{4D8DE3B3-7A72-4D44-A784-B82359BD9E0A}" name="Unidad de medida" dataDxfId="1015" totalsRowDxfId="1014" dataCellStyle="20% - Énfasis3">
      <calculatedColumnFormula>IFERROR(VLOOKUP(E80,TablaIndicadores[[Código]:[Unidad de medida]],3,0),"")</calculatedColumnFormula>
    </tableColumn>
    <tableColumn id="5" xr3:uid="{AB7ECF5C-3C82-45AE-B84D-26985962D88C}" name="Cantidad" totalsRowFunction="custom" dataDxfId="1013" totalsRowDxfId="1012">
      <totalsRowFormula array="1">IF(AND(IF(C72="Incluir",TablaSTdA1.152541298466507548589630671712[Unidad de medida]&gt;=0,TablaSTdA1.152541298466507548589630671712[Unidad de medida]=""))=FALSE,"No rellene el indicador sin seleccionar que quiere incluir el subtipo de acción","")</totalsRowFormula>
    </tableColumn>
    <tableColumn id="7" xr3:uid="{8EECCEBE-AD60-43D6-BA00-36880A067111}" name="Incluido" dataDxfId="1011" totalsRowDxfId="1010" dataCellStyle="20% - Énfasis3"/>
  </tableColumns>
  <tableStyleInfo name="TableStyleLight9" showFirstColumn="0" showLastColumn="0" showRowStripes="1" showColumnStripes="0"/>
</table>
</file>

<file path=xl/tables/table3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2" xr:uid="{AEDECBF8-67DF-41CA-967E-793755FA9C7B}" name="TablaSTdA1.14853551399467508549590631672713" displayName="TablaSTdA1.14853551399467508549590631672713" ref="D88:I90" headerRowDxfId="1009" dataDxfId="1007" headerRowBorderDxfId="1008" tableBorderDxfId="1006" totalsRowBorderDxfId="1005" dataCellStyle="20% - Énfasis3">
  <autoFilter ref="D88:I90" xr:uid="{87A593CD-D0F2-482E-856A-FEEA60DFE682}"/>
  <tableColumns count="6">
    <tableColumn id="1" xr3:uid="{52CC4230-ACC4-41F5-948D-36549D6EE1FD}" name="Tipo de Indicador" totalsRowLabel="Resultado" dataDxfId="1004" totalsRowDxfId="1003"/>
    <tableColumn id="2" xr3:uid="{79427BBA-6887-4631-AB83-6110E727BD86}" name="Código indicador" totalsRowLabel="RC014" dataDxfId="1002" totalsRowDxfId="1001"/>
    <tableColumn id="3" xr3:uid="{85DAFF9E-6571-4271-82D3-8214907CDD5A}" name="Indicador" dataDxfId="1000" totalsRowDxfId="999" dataCellStyle="20% - Énfasis3">
      <calculatedColumnFormula>IFERROR(VLOOKUP(E89,TablaIndicadores[[Código]:[Unidad de medida]],2,0),"")</calculatedColumnFormula>
    </tableColumn>
    <tableColumn id="4" xr3:uid="{D4D627AE-8DA9-4713-8FB8-D2A5B0C13FA3}" name="Unidad de medida" dataDxfId="998" totalsRowDxfId="997" dataCellStyle="20% - Énfasis3">
      <calculatedColumnFormula>IFERROR(VLOOKUP(E89,TablaIndicadores[[Código]:[Unidad de medida]],3,0),"")</calculatedColumnFormula>
    </tableColumn>
    <tableColumn id="5" xr3:uid="{923FD378-7A48-4C9C-B38C-A380A544735F}" name="Cantidad" totalsRowFunction="custom" dataDxfId="996" totalsRowDxfId="995">
      <totalsRowFormula array="1">IF(AND(IF(C81="Incluir",TablaSTdA1.14853551399467508549590631672713[Unidad de medida]&gt;=0,TablaSTdA1.14853551399467508549590631672713[Unidad de medida]=""))=FALSE,"No rellene el indicador sin seleccionar que quiere incluir el subtipo de acción","")</totalsRowFormula>
    </tableColumn>
    <tableColumn id="7" xr3:uid="{24897F72-9C32-4D7B-B486-D686924A3231}" name="Incluido" dataDxfId="994" totalsRowDxfId="993" dataCellStyle="20% - Énfasis3"/>
  </tableColumns>
  <tableStyleInfo name="TableStyleLight9" showFirstColumn="0" showLastColumn="0" showRowStripes="1" showColumnStripes="0"/>
</table>
</file>

<file path=xl/tables/table3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3" xr:uid="{42D7B239-E863-4ACB-A5B9-8D35133340A2}" name="TablaSTdA1.14853555614100468509550591632673714" displayName="TablaSTdA1.14853555614100468509550591632673714" ref="D97:I99" headerRowDxfId="992" dataDxfId="990" headerRowBorderDxfId="991" tableBorderDxfId="989" totalsRowBorderDxfId="988" dataCellStyle="20% - Énfasis3">
  <autoFilter ref="D97:I99" xr:uid="{DEA36D4B-04A8-43A7-9106-6A8935E26BEB}"/>
  <tableColumns count="6">
    <tableColumn id="1" xr3:uid="{9FBEC533-964D-47B1-B037-87E7B37E732B}" name="Tipo de Indicador" totalsRowLabel="Resultado" dataDxfId="987" totalsRowDxfId="986"/>
    <tableColumn id="2" xr3:uid="{AD76AE37-56C5-4A57-91FD-F6D19D902CE3}" name="Código indicador" totalsRowLabel="RC014" dataDxfId="985" totalsRowDxfId="984"/>
    <tableColumn id="3" xr3:uid="{B93D785F-EDC9-4BBE-BA94-99511C5CE18B}" name="Indicador" dataDxfId="983" totalsRowDxfId="982" dataCellStyle="20% - Énfasis3">
      <calculatedColumnFormula>IFERROR(VLOOKUP(E98,TablaIndicadores[[Código]:[Unidad de medida]],2,0),"")</calculatedColumnFormula>
    </tableColumn>
    <tableColumn id="4" xr3:uid="{8D453D38-3726-49AD-B443-096664CD83B7}" name="Unidad de medida" dataDxfId="981" totalsRowDxfId="980" dataCellStyle="20% - Énfasis3">
      <calculatedColumnFormula>IFERROR(VLOOKUP(E98,TablaIndicadores[[Código]:[Unidad de medida]],3,0),"")</calculatedColumnFormula>
    </tableColumn>
    <tableColumn id="5" xr3:uid="{82DC19D8-A9ED-4C70-ADD2-4669D64505D1}" name="Cantidad" totalsRowFunction="custom" dataDxfId="979" totalsRowDxfId="978">
      <totalsRowFormula array="1">IF(AND(IF(C90="Incluir",TablaSTdA1.14853555614100468509550591632673714[Unidad de medida]&gt;=0,TablaSTdA1.14853555614100468509550591632673714[Unidad de medida]=""))=FALSE,"No rellene el indicador sin seleccionar que quiere incluir el subtipo de acción","")</totalsRowFormula>
    </tableColumn>
    <tableColumn id="7" xr3:uid="{AA50EF25-68F5-426D-8001-CEB09FFD414E}" name="Incluido" dataDxfId="977" totalsRowDxfId="976" dataCellStyle="20% - Énfasis3"/>
  </tableColumns>
  <tableStyleInfo name="TableStyleLight9" showFirstColumn="0" showLastColumn="0" showRowStripes="1" showColumnStripes="0"/>
</table>
</file>

<file path=xl/tables/table3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4" xr:uid="{143DB2EF-3D50-405E-B8CB-674C76883A2C}" name="TablaSTdA1.1485355565715101469510551592633674715" displayName="TablaSTdA1.1485355565715101469510551592633674715" ref="D106:I108" headerRowDxfId="975" dataDxfId="973" headerRowBorderDxfId="974" tableBorderDxfId="972" totalsRowBorderDxfId="971" dataCellStyle="20% - Énfasis3">
  <autoFilter ref="D106:I108" xr:uid="{6581E392-A142-4728-9795-A807192909F7}"/>
  <tableColumns count="6">
    <tableColumn id="1" xr3:uid="{8476CD3B-E087-4FA5-A9E3-EEC91734BF56}" name="Tipo de Indicador" totalsRowLabel="Resultado" dataDxfId="970" totalsRowDxfId="969"/>
    <tableColumn id="2" xr3:uid="{A7B1C061-57AC-46FE-87F9-6E4BB3D62168}" name="Código indicador" totalsRowLabel="RC014" dataDxfId="968" totalsRowDxfId="967"/>
    <tableColumn id="3" xr3:uid="{CAD14567-F812-47CC-8A5F-14DC70E37336}" name="Indicador" dataDxfId="966" totalsRowDxfId="965" dataCellStyle="20% - Énfasis3">
      <calculatedColumnFormula>IFERROR(VLOOKUP(E107,TablaIndicadores[[Código]:[Unidad de medida]],2,0),"")</calculatedColumnFormula>
    </tableColumn>
    <tableColumn id="4" xr3:uid="{9DF508D4-7985-4660-987B-ED98447B5F50}" name="Unidad de medida" dataDxfId="964" totalsRowDxfId="963" dataCellStyle="20% - Énfasis3">
      <calculatedColumnFormula>IFERROR(VLOOKUP(E107,TablaIndicadores[[Código]:[Unidad de medida]],3,0),"")</calculatedColumnFormula>
    </tableColumn>
    <tableColumn id="5" xr3:uid="{1FC2F32C-5F13-41BC-9E42-6CAF1007B699}" name="Cantidad" totalsRowFunction="custom" dataDxfId="962" totalsRowDxfId="961">
      <totalsRowFormula array="1">IF(AND(IF(C99="Incluir",TablaSTdA1.1485355565715101469510551592633674715[Unidad de medida]&gt;=0,TablaSTdA1.1485355565715101469510551592633674715[Unidad de medida]=""))=FALSE,"No rellene el indicador sin seleccionar que quiere incluir el subtipo de acción","")</totalsRowFormula>
    </tableColumn>
    <tableColumn id="7" xr3:uid="{F559C364-00CF-4772-9530-2B42E61FECAB}" name="Incluido" dataDxfId="960" totalsRowDxfId="959" dataCellStyle="20% - Énfasis3"/>
  </tableColumns>
  <tableStyleInfo name="TableStyleLight9" showFirstColumn="0" showLastColumn="0" showRowStripes="1" showColumnStripes="0"/>
</table>
</file>

<file path=xl/tables/table3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5" xr:uid="{1428AC9D-C4A3-4E98-BAF5-962397243F0C}" name="TablaSTdA1.148535556575816102470511552593634675716" displayName="TablaSTdA1.148535556575816102470511552593634675716" ref="D115:I117" headerRowDxfId="958" dataDxfId="956" headerRowBorderDxfId="957" tableBorderDxfId="955" totalsRowBorderDxfId="954" dataCellStyle="20% - Énfasis3">
  <autoFilter ref="D115:I117" xr:uid="{93ECB9AF-BC8A-4D88-A632-C52C718F2C71}"/>
  <tableColumns count="6">
    <tableColumn id="1" xr3:uid="{3D9801A4-2B6C-4261-99BE-7B18304B0B73}" name="Tipo de Indicador" totalsRowLabel="Resultado" dataDxfId="953" totalsRowDxfId="952"/>
    <tableColumn id="2" xr3:uid="{B9B70438-EBB0-4C33-AC7D-437E03EAB6E2}" name="Código indicador" totalsRowLabel="RC014" dataDxfId="951" totalsRowDxfId="950"/>
    <tableColumn id="3" xr3:uid="{E744CCC9-6C4C-4DCD-9F18-D536A19643B9}" name="Indicador" dataDxfId="949" totalsRowDxfId="948" dataCellStyle="20% - Énfasis3">
      <calculatedColumnFormula>IFERROR(VLOOKUP(E116,TablaIndicadores[[Código]:[Unidad de medida]],2,0),"")</calculatedColumnFormula>
    </tableColumn>
    <tableColumn id="4" xr3:uid="{5FCA3651-C6B1-4BB9-94A9-757E254190A2}" name="Unidad de medida" dataDxfId="947" totalsRowDxfId="946" dataCellStyle="20% - Énfasis3">
      <calculatedColumnFormula>IFERROR(VLOOKUP(E116,TablaIndicadores[[Código]:[Unidad de medida]],3,0),"")</calculatedColumnFormula>
    </tableColumn>
    <tableColumn id="5" xr3:uid="{6D570AD5-F05F-4FA4-A41E-7F279CE6BE37}" name="Cantidad" totalsRowFunction="custom" dataDxfId="945" totalsRowDxfId="944">
      <totalsRowFormula array="1">IF(AND(IF(C108="Incluir",TablaSTdA1.148535556575816102470511552593634675716[Unidad de medida]&gt;=0,TablaSTdA1.148535556575816102470511552593634675716[Unidad de medida]=""))=FALSE,"No rellene el indicador sin seleccionar que quiere incluir el subtipo de acción","")</totalsRowFormula>
    </tableColumn>
    <tableColumn id="7" xr3:uid="{11528E22-19A6-4E88-85C9-229695CBF500}" name="Incluido" dataDxfId="943" totalsRowDxfId="942" dataCellStyle="20% - Énfasis3"/>
  </tableColumns>
  <tableStyleInfo name="TableStyleLight9" showFirstColumn="0" showLastColumn="0" showRowStripes="1" showColumnStripes="0"/>
</table>
</file>

<file path=xl/tables/table3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6" xr:uid="{C35E5D7B-9009-41BF-9EEB-AD1B41B4ADE7}" name="TablaSTdA1.14853555657585917103471512553594635676717" displayName="TablaSTdA1.14853555657585917103471512553594635676717" ref="D124:I126" headerRowDxfId="941" dataDxfId="939" headerRowBorderDxfId="940" tableBorderDxfId="938" totalsRowBorderDxfId="937" dataCellStyle="20% - Énfasis3">
  <autoFilter ref="D124:I126" xr:uid="{554BE6C9-C1EE-49BC-B5D3-B7CF164F53F0}"/>
  <tableColumns count="6">
    <tableColumn id="1" xr3:uid="{1E9F11BE-194F-4D7F-9C72-25DC1110FF23}" name="Tipo de Indicador" totalsRowLabel="Resultado" dataDxfId="936" totalsRowDxfId="935"/>
    <tableColumn id="2" xr3:uid="{484C5C53-5F3D-4058-9201-4283D1B661A4}" name="Código indicador" totalsRowLabel="RC014" dataDxfId="934" totalsRowDxfId="933"/>
    <tableColumn id="3" xr3:uid="{C4033E71-4CB8-491E-B2AB-CBD04AED65B9}" name="Indicador" dataDxfId="932" totalsRowDxfId="931" dataCellStyle="20% - Énfasis3">
      <calculatedColumnFormula>IFERROR(VLOOKUP(E125,TablaIndicadores[[Código]:[Unidad de medida]],2,0),"")</calculatedColumnFormula>
    </tableColumn>
    <tableColumn id="4" xr3:uid="{47224FA5-CC64-441B-B750-A8BD7191DB0E}" name="Unidad de medida" dataDxfId="930" totalsRowDxfId="929" dataCellStyle="20% - Énfasis3">
      <calculatedColumnFormula>IFERROR(VLOOKUP(E125,TablaIndicadores[[Código]:[Unidad de medida]],3,0),"")</calculatedColumnFormula>
    </tableColumn>
    <tableColumn id="5" xr3:uid="{B0DAA773-BBA3-4401-A86E-71E6492B608D}" name="Cantidad" totalsRowFunction="custom" dataDxfId="928" totalsRowDxfId="927">
      <totalsRowFormula array="1">IF(AND(IF(C117="Incluir",TablaSTdA1.14853555657585917103471512553594635676717[Unidad de medida]&gt;=0,TablaSTdA1.14853555657585917103471512553594635676717[Unidad de medida]=""))=FALSE,"No rellene el indicador sin seleccionar que quiere incluir el subtipo de acción","")</totalsRowFormula>
    </tableColumn>
    <tableColumn id="7" xr3:uid="{DFD31662-D631-4A18-8047-5496EDAE4312}" name="Incluido" dataDxfId="926" totalsRowDxfId="925" dataCellStyle="20% - Énfasis3"/>
  </tableColumns>
  <tableStyleInfo name="TableStyleLight9" showFirstColumn="0" showLastColumn="0" showRowStripes="1" showColumnStripes="0"/>
</table>
</file>

<file path=xl/tables/table3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7" xr:uid="{AE2B39C4-D2AA-49A8-8065-F9D738C75809}" name="TablaSTdA1.1485355565758596018104472513554595636677718" displayName="TablaSTdA1.1485355565758596018104472513554595636677718" ref="D133:I135" headerRowDxfId="924" dataDxfId="922" headerRowBorderDxfId="923" tableBorderDxfId="921" totalsRowBorderDxfId="920" dataCellStyle="20% - Énfasis3">
  <autoFilter ref="D133:I135" xr:uid="{9E2266F5-8C03-44DD-9193-189E2DA89D55}"/>
  <tableColumns count="6">
    <tableColumn id="1" xr3:uid="{D155AC74-49E7-417E-9777-9252A678FE75}" name="Tipo de Indicador" totalsRowLabel="Resultado" dataDxfId="919" totalsRowDxfId="918"/>
    <tableColumn id="2" xr3:uid="{CF662C0A-FC4E-41C3-9469-22A0F127C0A9}" name="Código indicador" totalsRowLabel="RC014" dataDxfId="917" totalsRowDxfId="916"/>
    <tableColumn id="3" xr3:uid="{17B53F4B-0362-498D-93DA-3584089DD4B3}" name="Indicador" dataDxfId="915" totalsRowDxfId="914" dataCellStyle="20% - Énfasis3">
      <calculatedColumnFormula>IFERROR(VLOOKUP(E134,TablaIndicadores[[Código]:[Unidad de medida]],2,0),"")</calculatedColumnFormula>
    </tableColumn>
    <tableColumn id="4" xr3:uid="{1B00C514-FF13-42F4-93BE-95BC34B24718}" name="Unidad de medida" dataDxfId="913" totalsRowDxfId="912" dataCellStyle="20% - Énfasis3">
      <calculatedColumnFormula>IFERROR(VLOOKUP(E134,TablaIndicadores[[Código]:[Unidad de medida]],3,0),"")</calculatedColumnFormula>
    </tableColumn>
    <tableColumn id="5" xr3:uid="{9DAD382E-A1E1-449F-93A8-C96E81B3C678}" name="Cantidad" totalsRowFunction="custom" dataDxfId="911" totalsRowDxfId="910">
      <totalsRowFormula array="1">IF(AND(IF(C126="Incluir",TablaSTdA1.1485355565758596018104472513554595636677718[Unidad de medida]&gt;=0,TablaSTdA1.1485355565758596018104472513554595636677718[Unidad de medida]=""))=FALSE,"No rellene el indicador sin seleccionar que quiere incluir el subtipo de acción","")</totalsRowFormula>
    </tableColumn>
    <tableColumn id="7" xr3:uid="{2A108027-2EC8-4F14-9DD5-351FB43A4C41}" name="Incluido" dataDxfId="909" totalsRowDxfId="908" dataCellStyle="20% - Énfasis3"/>
  </tableColumns>
  <tableStyleInfo name="TableStyleLight9" showFirstColumn="0" showLastColumn="0" showRowStripes="1" showColumnStripes="0"/>
</table>
</file>

<file path=xl/tables/table3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8" xr:uid="{60A2873D-2335-4F61-BD66-C2F8524F1223}" name="TablaSTdA1.152546120105473514555596637678719" displayName="TablaSTdA1.152546120105473514555596637678719" ref="D144:I146" headerRowDxfId="907" dataDxfId="905" headerRowBorderDxfId="906" tableBorderDxfId="904" totalsRowBorderDxfId="903" dataCellStyle="20% - Énfasis3">
  <autoFilter ref="D144:I146" xr:uid="{C5A14A54-2A8C-44BA-B0C4-CB68B2AB300A}"/>
  <tableColumns count="6">
    <tableColumn id="1" xr3:uid="{4C05E1CA-212B-425B-B42F-F67F73D822EE}" name="Tipo de Indicador" totalsRowLabel="Resultado" dataDxfId="902" totalsRowDxfId="901"/>
    <tableColumn id="2" xr3:uid="{C78E82B2-6A1B-45F0-A60A-35EDFB450648}" name="Código indicador" totalsRowLabel="RC014" dataDxfId="900" totalsRowDxfId="899"/>
    <tableColumn id="3" xr3:uid="{83A3D84B-B442-47CE-92A6-B7DD65E38672}" name="Indicador" dataDxfId="898" totalsRowDxfId="897" dataCellStyle="20% - Énfasis3">
      <calculatedColumnFormula>IFERROR(VLOOKUP(E145,TablaIndicadores[[Código]:[Unidad de medida]],2,0),"")</calculatedColumnFormula>
    </tableColumn>
    <tableColumn id="4" xr3:uid="{79BD101B-71B2-4AA8-A16A-7344F21E69E4}" name="Unidad de medida" dataDxfId="896" totalsRowDxfId="895" dataCellStyle="20% - Énfasis3">
      <calculatedColumnFormula>IFERROR(VLOOKUP(E145,TablaIndicadores[[Código]:[Unidad de medida]],3,0),"")</calculatedColumnFormula>
    </tableColumn>
    <tableColumn id="5" xr3:uid="{77F413C5-FCC3-432D-BED1-001C101998F2}" name="Cantidad" totalsRowFunction="custom" dataDxfId="894" totalsRowDxfId="893">
      <totalsRowFormula array="1">IF(AND(IF(C137="Incluir",TablaSTdA1.152546120105473514555596637678719[Unidad de medida]&gt;=0,TablaSTdA1.152546120105473514555596637678719[Unidad de medida]=""))=FALSE,"No rellene el indicador sin seleccionar que quiere incluir el subtipo de acción","")</totalsRowFormula>
    </tableColumn>
    <tableColumn id="7" xr3:uid="{3185ABC4-924B-42D8-A727-9DDE0E6BD001}" name="Incluido" dataDxfId="892" totalsRowDxfId="891" dataCellStyle="20% - Énfasis3"/>
  </tableColumns>
  <tableStyleInfo name="TableStyleLight9" showFirstColumn="0" showLastColumn="0" showRowStripes="1" showColumnStripes="0"/>
</table>
</file>

<file path=xl/tables/table3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9" xr:uid="{93CFFFE6-1A9D-46DF-BEDB-6CBEA0534994}" name="TablaSTdA1.15254616221106474515556597638679720" displayName="TablaSTdA1.15254616221106474515556597638679720" ref="D153:I155" headerRowDxfId="890" dataDxfId="888" headerRowBorderDxfId="889" tableBorderDxfId="887" totalsRowBorderDxfId="886" dataCellStyle="20% - Énfasis3">
  <autoFilter ref="D153:I155" xr:uid="{3D0A72F9-E111-4312-B272-8E0AE7862817}"/>
  <tableColumns count="6">
    <tableColumn id="1" xr3:uid="{1B15615D-4129-44A0-A986-27F40B8B1EDF}" name="Tipo de Indicador" totalsRowLabel="Resultado" dataDxfId="885" totalsRowDxfId="884"/>
    <tableColumn id="2" xr3:uid="{20173DC1-1588-4E6B-8F34-545842CF0CB3}" name="Código indicador" totalsRowLabel="RC014" dataDxfId="883" totalsRowDxfId="882"/>
    <tableColumn id="3" xr3:uid="{A7881693-9008-466B-8C13-66F15B11FA82}" name="Indicador" dataDxfId="881" totalsRowDxfId="880" dataCellStyle="20% - Énfasis3">
      <calculatedColumnFormula>IFERROR(VLOOKUP(E154,TablaIndicadores[[Código]:[Unidad de medida]],2,0),"")</calculatedColumnFormula>
    </tableColumn>
    <tableColumn id="4" xr3:uid="{B4AA3C60-67DD-423F-8AB2-590762DAA09A}" name="Unidad de medida" dataDxfId="879" totalsRowDxfId="878" dataCellStyle="20% - Énfasis3">
      <calculatedColumnFormula>IFERROR(VLOOKUP(E154,TablaIndicadores[[Código]:[Unidad de medida]],3,0),"")</calculatedColumnFormula>
    </tableColumn>
    <tableColumn id="5" xr3:uid="{07B75686-3CC8-4415-8101-AF16A0D277FF}" name="Cantidad" totalsRowFunction="custom" dataDxfId="877" totalsRowDxfId="876">
      <totalsRowFormula array="1">IF(AND(IF(C146="Incluir",TablaSTdA1.15254616221106474515556597638679720[Unidad de medida]&gt;=0,TablaSTdA1.15254616221106474515556597638679720[Unidad de medida]=""))=FALSE,"No rellene el indicador sin seleccionar que quiere incluir el subtipo de acción","")</totalsRowFormula>
    </tableColumn>
    <tableColumn id="7" xr3:uid="{2C4D3F4D-3CA2-43A4-8772-B4B0B3A23E3C}" name="Incluido" dataDxfId="875" totalsRowDxfId="874" dataCellStyle="20% - Énfasis3"/>
  </tableColumns>
  <tableStyleInfo name="TableStyleLight9" showFirstColumn="0" showLastColumn="0" showRowStripes="1" showColumnStripes="0"/>
</table>
</file>

<file path=xl/tables/table3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0" xr:uid="{2CEB87FE-BAC7-4CEE-965F-0AD0125425F1}" name="TablaSTdA1.1525461626322107475516557598639680721" displayName="TablaSTdA1.1525461626322107475516557598639680721" ref="D162:I164" headerRowDxfId="873" dataDxfId="871" headerRowBorderDxfId="872" tableBorderDxfId="870" totalsRowBorderDxfId="869" dataCellStyle="20% - Énfasis3">
  <autoFilter ref="D162:I164" xr:uid="{F4B163C6-3327-4DE7-81E1-8B884E98BBD6}"/>
  <tableColumns count="6">
    <tableColumn id="1" xr3:uid="{C0435964-A505-49B2-8FBE-8B8F1B4DA4D6}" name="Tipo de Indicador" totalsRowLabel="Resultado" dataDxfId="868" totalsRowDxfId="867"/>
    <tableColumn id="2" xr3:uid="{DB8ED6F2-BDA0-4023-BC71-EC27617EDC9C}" name="Código indicador" totalsRowLabel="RC014" dataDxfId="866" totalsRowDxfId="865"/>
    <tableColumn id="3" xr3:uid="{96125FC9-3649-4E9E-B287-3C887C75444E}" name="Indicador" dataDxfId="864" totalsRowDxfId="863" dataCellStyle="20% - Énfasis3">
      <calculatedColumnFormula>IFERROR(VLOOKUP(E163,TablaIndicadores[[Código]:[Unidad de medida]],2,0),"")</calculatedColumnFormula>
    </tableColumn>
    <tableColumn id="4" xr3:uid="{B62F9C24-CF8E-4199-9A32-EC854D78CB52}" name="Unidad de medida" dataDxfId="862" totalsRowDxfId="861" dataCellStyle="20% - Énfasis3">
      <calculatedColumnFormula>IFERROR(VLOOKUP(E163,TablaIndicadores[[Código]:[Unidad de medida]],3,0),"")</calculatedColumnFormula>
    </tableColumn>
    <tableColumn id="5" xr3:uid="{39472151-587A-4597-A67F-80125C21BE69}" name="Cantidad" totalsRowFunction="custom" dataDxfId="860" totalsRowDxfId="859">
      <totalsRowFormula array="1">IF(AND(IF(C155="Incluir",TablaSTdA1.1525461626322107475516557598639680721[Unidad de medida]&gt;=0,TablaSTdA1.1525461626322107475516557598639680721[Unidad de medida]=""))=FALSE,"No rellene el indicador sin seleccionar que quiere incluir el subtipo de acción","")</totalsRowFormula>
    </tableColumn>
    <tableColumn id="7" xr3:uid="{852F6523-7942-4923-9761-B7B15BE8ADCB}" name="Incluido" dataDxfId="858" totalsRowDxfId="857" dataCellStyle="20% - Énfasis3"/>
  </tableColumns>
  <tableStyleInfo name="TableStyleLight9" showFirstColumn="0" showLastColumn="0" showRowStripes="1" showColumnStripes="0"/>
</table>
</file>

<file path=xl/tables/table3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1" xr:uid="{965BC810-77F6-418A-ADFE-4493781807D8}" name="TablaSTdA1.152546162636423108476517558599640681722" displayName="TablaSTdA1.152546162636423108476517558599640681722" ref="D171:I173" headerRowDxfId="856" dataDxfId="854" headerRowBorderDxfId="855" tableBorderDxfId="853" totalsRowBorderDxfId="852" dataCellStyle="20% - Énfasis3">
  <autoFilter ref="D171:I173" xr:uid="{0C2E3642-E261-4EC5-BC93-94C155FF95BD}"/>
  <tableColumns count="6">
    <tableColumn id="1" xr3:uid="{848C1235-4A4F-430F-AEF5-2ECDD309855C}" name="Tipo de Indicador" totalsRowLabel="Resultado" dataDxfId="851" totalsRowDxfId="850"/>
    <tableColumn id="2" xr3:uid="{0E034E21-F4BD-41C4-887F-F5F260BC05BD}" name="Código indicador" totalsRowLabel="RC014" dataDxfId="849" totalsRowDxfId="848"/>
    <tableColumn id="3" xr3:uid="{4D05C46B-9D40-4878-AAF2-492623EE4EC0}" name="Indicador" dataDxfId="847" totalsRowDxfId="846" dataCellStyle="20% - Énfasis3">
      <calculatedColumnFormula>IFERROR(VLOOKUP(E172,TablaIndicadores[[Código]:[Unidad de medida]],2,0),"")</calculatedColumnFormula>
    </tableColumn>
    <tableColumn id="4" xr3:uid="{1EE0EA38-99F4-4B8F-AC5C-9634A00FE520}" name="Unidad de medida" dataDxfId="845" totalsRowDxfId="844" dataCellStyle="20% - Énfasis3">
      <calculatedColumnFormula>IFERROR(VLOOKUP(E172,TablaIndicadores[[Código]:[Unidad de medida]],3,0),"")</calculatedColumnFormula>
    </tableColumn>
    <tableColumn id="5" xr3:uid="{42F6AF35-23AE-4603-B305-01E2BA45960A}" name="Cantidad" totalsRowFunction="custom" dataDxfId="843" totalsRowDxfId="842">
      <totalsRowFormula array="1">IF(AND(IF(C164="Incluir",TablaSTdA1.152546162636423108476517558599640681722[Unidad de medida]&gt;=0,TablaSTdA1.152546162636423108476517558599640681722[Unidad de medida]=""))=FALSE,"No rellene el indicador sin seleccionar que quiere incluir el subtipo de acción","")</totalsRowFormula>
    </tableColumn>
    <tableColumn id="7" xr3:uid="{50C80CDC-66E8-465B-B38E-4E9AC2C8F385}" name="Incluido" dataDxfId="841" totalsRowDxfId="840" dataCellStyle="20% - Énfasis3"/>
  </tableColumns>
  <tableStyleInfo name="TableStyleLight9" showFirstColumn="0" showLastColumn="0" showRowStripes="1" showColumnStripes="0"/>
</table>
</file>

<file path=xl/tables/table3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2" xr:uid="{B67D697E-60D9-430B-86DC-5D148329BE2C}" name="TablaSTdA1.15254616263646524109477518559600641682723" displayName="TablaSTdA1.15254616263646524109477518559600641682723" ref="D180:I182" headerRowDxfId="839" dataDxfId="837" headerRowBorderDxfId="838" tableBorderDxfId="836" totalsRowBorderDxfId="835" dataCellStyle="20% - Énfasis3">
  <autoFilter ref="D180:I182" xr:uid="{F356F671-86E7-486B-BF05-7FD307BD4A1B}"/>
  <tableColumns count="6">
    <tableColumn id="1" xr3:uid="{EA35C53A-CD77-418F-803B-28B465C936D2}" name="Tipo de Indicador" totalsRowLabel="Resultado" dataDxfId="834" totalsRowDxfId="833"/>
    <tableColumn id="2" xr3:uid="{CC2AE481-2DF8-4102-9830-6A71F62F0768}" name="Código indicador" totalsRowLabel="RC014" dataDxfId="832" totalsRowDxfId="831"/>
    <tableColumn id="3" xr3:uid="{D3E997F6-3314-47D2-91DB-8B9F4A0636F9}" name="Indicador" dataDxfId="830" totalsRowDxfId="829" dataCellStyle="20% - Énfasis3">
      <calculatedColumnFormula>IFERROR(VLOOKUP(E181,TablaIndicadores[[Código]:[Unidad de medida]],2,0),"")</calculatedColumnFormula>
    </tableColumn>
    <tableColumn id="4" xr3:uid="{1B25AE50-2B59-4D7F-A1B9-C668B76B2DD1}" name="Unidad de medida" dataDxfId="828" totalsRowDxfId="827" dataCellStyle="20% - Énfasis3">
      <calculatedColumnFormula>IFERROR(VLOOKUP(E181,TablaIndicadores[[Código]:[Unidad de medida]],3,0),"")</calculatedColumnFormula>
    </tableColumn>
    <tableColumn id="5" xr3:uid="{7869044B-7B20-4B75-9E43-93B7CAAD287F}" name="Cantidad" totalsRowFunction="custom" dataDxfId="826" totalsRowDxfId="825">
      <totalsRowFormula array="1">IF(AND(IF(C173="Incluir",TablaSTdA1.15254616263646524109477518559600641682723[Unidad de medida]&gt;=0,TablaSTdA1.15254616263646524109477518559600641682723[Unidad de medida]=""))=FALSE,"No rellene el indicador sin seleccionar que quiere incluir el subtipo de acción","")</totalsRowFormula>
    </tableColumn>
    <tableColumn id="7" xr3:uid="{CDF2F6FD-9AED-44B0-82D4-7830108FA1A2}" name="Incluido" dataDxfId="824" totalsRowDxfId="823" dataCellStyle="20% - Énfasis3"/>
  </tableColumns>
  <tableStyleInfo name="TableStyleLight9" showFirstColumn="0" showLastColumn="0" showRowStripes="1" showColumnStripes="0"/>
</table>
</file>

<file path=xl/tables/table3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3" xr:uid="{BEADD947-C884-4F26-813A-8422493AE545}" name="TablaSTdA1.15254616625110478519560601642683724" displayName="TablaSTdA1.15254616625110478519560601642683724" ref="D191:I193" headerRowDxfId="822" dataDxfId="820" headerRowBorderDxfId="821" tableBorderDxfId="819" totalsRowBorderDxfId="818" dataCellStyle="20% - Énfasis3">
  <autoFilter ref="D191:I193" xr:uid="{8E7C725C-33A9-48F7-806E-089DA5811EA4}"/>
  <tableColumns count="6">
    <tableColumn id="1" xr3:uid="{64F06777-B617-4C06-85BD-2803420511D4}" name="Tipo de Indicador" totalsRowLabel="Resultado" dataDxfId="817" totalsRowDxfId="816"/>
    <tableColumn id="2" xr3:uid="{17E20A9E-D251-479B-B131-BC79B7620033}" name="Código indicador" totalsRowLabel="RC014" dataDxfId="815" totalsRowDxfId="814"/>
    <tableColumn id="3" xr3:uid="{6EB2CD21-963D-4057-BD79-2A229F62A6EE}" name="Indicador" dataDxfId="813" totalsRowDxfId="812" dataCellStyle="20% - Énfasis3">
      <calculatedColumnFormula>IFERROR(VLOOKUP(E192,TablaIndicadores[[Código]:[Unidad de medida]],2,0),"")</calculatedColumnFormula>
    </tableColumn>
    <tableColumn id="4" xr3:uid="{61050FE4-4DF5-4427-91B2-2C6999DB4F09}" name="Unidad de medida" dataDxfId="811" totalsRowDxfId="810" dataCellStyle="20% - Énfasis3">
      <calculatedColumnFormula>IFERROR(VLOOKUP(E192,TablaIndicadores[[Código]:[Unidad de medida]],3,0),"")</calculatedColumnFormula>
    </tableColumn>
    <tableColumn id="5" xr3:uid="{070AA608-5BC5-43CB-BB97-6E4C6694E4B4}" name="Cantidad" totalsRowFunction="custom" dataDxfId="809" totalsRowDxfId="808">
      <totalsRowFormula array="1">IF(AND(IF(C184="Incluir",TablaSTdA1.15254616625110478519560601642683724[Unidad de medida]&gt;=0,TablaSTdA1.15254616625110478519560601642683724[Unidad de medida]=""))=FALSE,"No rellene el indicador sin seleccionar que quiere incluir el subtipo de acción","")</totalsRowFormula>
    </tableColumn>
    <tableColumn id="7" xr3:uid="{A2BD7A3A-3FA1-4ED1-BDE3-FE7F6EAE3ADD}" name="Incluido" dataDxfId="807" totalsRowDxfId="806" dataCellStyle="20% - Énfasis3"/>
  </tableColumns>
  <tableStyleInfo name="TableStyleLight9" showFirstColumn="0" showLastColumn="0" showRowStripes="1" showColumnStripes="0"/>
</table>
</file>

<file path=xl/tables/table3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4" xr:uid="{A7F63B52-0209-4CDA-8DEA-9342EE6C5E3F}" name="TablaSTdA1.1525461666726111479520561602643684725" displayName="TablaSTdA1.1525461666726111479520561602643684725" ref="D200:I202" headerRowDxfId="805" dataDxfId="803" headerRowBorderDxfId="804" tableBorderDxfId="802" totalsRowBorderDxfId="801" dataCellStyle="20% - Énfasis3">
  <autoFilter ref="D200:I202" xr:uid="{718E4DC1-CFC5-4AEE-A222-F5B8AEE19899}"/>
  <tableColumns count="6">
    <tableColumn id="1" xr3:uid="{65212DDE-468F-4B2D-A40D-3D88B8F4F85F}" name="Tipo de Indicador" totalsRowLabel="Resultado" dataDxfId="800" totalsRowDxfId="799"/>
    <tableColumn id="2" xr3:uid="{53192755-E5C6-4F5D-A164-313EF84A6767}" name="Código indicador" totalsRowLabel="RC014" dataDxfId="798" totalsRowDxfId="797"/>
    <tableColumn id="3" xr3:uid="{64CFCAB1-2D6C-4AAE-9FE9-67107EB5F1BC}" name="Indicador" dataDxfId="796" totalsRowDxfId="795" dataCellStyle="20% - Énfasis3">
      <calculatedColumnFormula>IFERROR(VLOOKUP(E201,TablaIndicadores[[Código]:[Unidad de medida]],2,0),"")</calculatedColumnFormula>
    </tableColumn>
    <tableColumn id="4" xr3:uid="{57FADC80-2DB1-4D46-8930-4D840A87F7FB}" name="Unidad de medida" dataDxfId="794" totalsRowDxfId="793" dataCellStyle="20% - Énfasis3">
      <calculatedColumnFormula>IFERROR(VLOOKUP(E201,TablaIndicadores[[Código]:[Unidad de medida]],3,0),"")</calculatedColumnFormula>
    </tableColumn>
    <tableColumn id="5" xr3:uid="{94AA7531-E030-48FD-9D04-7EFE89E6506E}" name="Cantidad" totalsRowFunction="custom" dataDxfId="792" totalsRowDxfId="791">
      <totalsRowFormula array="1">IF(AND(IF(C193="Incluir",TablaSTdA1.1525461666726111479520561602643684725[Unidad de medida]&gt;=0,TablaSTdA1.1525461666726111479520561602643684725[Unidad de medida]=""))=FALSE,"No rellene el indicador sin seleccionar que quiere incluir el subtipo de acción","")</totalsRowFormula>
    </tableColumn>
    <tableColumn id="7" xr3:uid="{57B745E7-CAEB-4AD1-94A8-5908644CDCFB}" name="Incluido" dataDxfId="790" totalsRowDxfId="789" dataCellStyle="20% - Énfasis3"/>
  </tableColumns>
  <tableStyleInfo name="TableStyleLight9" showFirstColumn="0" showLastColumn="0" showRowStripes="1" showColumnStripes="0"/>
</table>
</file>

<file path=xl/tables/table3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5" xr:uid="{45BFC187-9A73-4745-8ECA-2FA5C9F94C71}" name="TablaSTdA1.152546166676827112480521562603644685726" displayName="TablaSTdA1.152546166676827112480521562603644685726" ref="D209:I211" headerRowDxfId="788" dataDxfId="786" headerRowBorderDxfId="787" tableBorderDxfId="785" totalsRowBorderDxfId="784" dataCellStyle="20% - Énfasis3">
  <autoFilter ref="D209:I211" xr:uid="{B21F3934-1224-44CC-AA2E-935D2B9B447E}"/>
  <tableColumns count="6">
    <tableColumn id="1" xr3:uid="{B5BC8FF4-A3B4-4CF6-B86E-7437310D5E92}" name="Tipo de Indicador" totalsRowLabel="Resultado" dataDxfId="783" totalsRowDxfId="782"/>
    <tableColumn id="2" xr3:uid="{CADE61C5-CA92-4B80-8764-8D81D92D39D4}" name="Código indicador" totalsRowLabel="RC014" dataDxfId="781" totalsRowDxfId="780"/>
    <tableColumn id="3" xr3:uid="{C83AED6C-1720-4BBE-89BD-8CE782A2712D}" name="Indicador" dataDxfId="779" totalsRowDxfId="778" dataCellStyle="20% - Énfasis3">
      <calculatedColumnFormula>IFERROR(VLOOKUP(E210,TablaIndicadores[[Código]:[Unidad de medida]],2,0),"")</calculatedColumnFormula>
    </tableColumn>
    <tableColumn id="4" xr3:uid="{13B850DD-31C3-4486-AD0C-64DCA91F468E}" name="Unidad de medida" dataDxfId="777" totalsRowDxfId="776" dataCellStyle="20% - Énfasis3">
      <calculatedColumnFormula>IFERROR(VLOOKUP(E210,TablaIndicadores[[Código]:[Unidad de medida]],3,0),"")</calculatedColumnFormula>
    </tableColumn>
    <tableColumn id="5" xr3:uid="{4631342B-9517-42B5-8CAA-8AAD2C43E846}" name="Cantidad" totalsRowFunction="custom" dataDxfId="775" totalsRowDxfId="774">
      <totalsRowFormula array="1">IF(AND(IF(C202="Incluir",TablaSTdA1.152546166676827112480521562603644685726[Unidad de medida]&gt;=0,TablaSTdA1.152546166676827112480521562603644685726[Unidad de medida]=""))=FALSE,"No rellene el indicador sin seleccionar que quiere incluir el subtipo de acción","")</totalsRowFormula>
    </tableColumn>
    <tableColumn id="7" xr3:uid="{B4556413-3224-4387-BD1A-B1D5AEF34138}" name="Incluido" dataDxfId="773" totalsRowDxfId="772" dataCellStyle="20% - Énfasis3"/>
  </tableColumns>
  <tableStyleInfo name="TableStyleLight9" showFirstColumn="0" showLastColumn="0" showRowStripes="1" showColumnStripes="0"/>
</table>
</file>

<file path=xl/tables/table3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6" xr:uid="{5D550B97-647A-4054-B6FB-40C57448EC9B}" name="TablaSTdA1.15254616667686928113481522563604645686727" displayName="TablaSTdA1.15254616667686928113481522563604645686727" ref="D220:I222" headerRowDxfId="771" dataDxfId="769" headerRowBorderDxfId="770" tableBorderDxfId="768" totalsRowBorderDxfId="767" dataCellStyle="20% - Énfasis3">
  <autoFilter ref="D220:I222" xr:uid="{F79E9E40-23B8-4F07-AAEA-E75BA12B9C24}"/>
  <tableColumns count="6">
    <tableColumn id="1" xr3:uid="{369BEFC4-C383-4621-AB9E-0111B6960F27}" name="Tipo de Indicador" totalsRowLabel="Resultado" dataDxfId="766" totalsRowDxfId="765"/>
    <tableColumn id="2" xr3:uid="{DF32D839-2507-437B-9683-A16C5BC0EB9F}" name="Código indicador" totalsRowLabel="RC014" dataDxfId="764" totalsRowDxfId="763"/>
    <tableColumn id="3" xr3:uid="{EFF8689F-C8E4-4EBD-AE01-817545D0074E}" name="Indicador" dataDxfId="762" totalsRowDxfId="761" dataCellStyle="20% - Énfasis3">
      <calculatedColumnFormula>IFERROR(VLOOKUP(E221,TablaIndicadores[[Código]:[Unidad de medida]],2,0),"")</calculatedColumnFormula>
    </tableColumn>
    <tableColumn id="4" xr3:uid="{2F8264B9-8D81-45B1-BE48-5B27597E1C23}" name="Unidad de medida" dataDxfId="760" totalsRowDxfId="759" dataCellStyle="20% - Énfasis3">
      <calculatedColumnFormula>IFERROR(VLOOKUP(E221,TablaIndicadores[[Código]:[Unidad de medida]],3,0),"")</calculatedColumnFormula>
    </tableColumn>
    <tableColumn id="5" xr3:uid="{CCCA2DCB-BB64-4F76-91D2-3FDFF9208FC7}" name="Cantidad" totalsRowFunction="custom" dataDxfId="758" totalsRowDxfId="757">
      <totalsRowFormula array="1">IF(AND(IF(C211="Incluir",TablaSTdA1.15254616667686928113481522563604645686727[Unidad de medida]&gt;=0,TablaSTdA1.15254616667686928113481522563604645686727[Unidad de medida]=""))=FALSE,"No rellene el indicador sin seleccionar que quiere incluir el subtipo de acción","")</totalsRowFormula>
    </tableColumn>
    <tableColumn id="7" xr3:uid="{E876E033-084A-4829-896B-D026CD53F8B3}" name="Incluido" dataDxfId="756" totalsRowDxfId="755" dataCellStyle="20% - Énfasis3"/>
  </tableColumns>
  <tableStyleInfo name="TableStyleLight9" showFirstColumn="0" showLastColumn="0" showRowStripes="1" showColumnStripes="0"/>
</table>
</file>

<file path=xl/tables/table3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7" xr:uid="{448FE860-DCDA-407B-AE0D-45D2DA9F5CC2}" name="TablaSTdA1.1525461666768697029114482523564605646687728" displayName="TablaSTdA1.1525461666768697029114482523564605646687728" ref="D229:I231" headerRowDxfId="754" dataDxfId="752" headerRowBorderDxfId="753" tableBorderDxfId="751" totalsRowBorderDxfId="750" dataCellStyle="20% - Énfasis3">
  <autoFilter ref="D229:I231" xr:uid="{7E3E9E0B-0896-45AA-97F6-41A453B78B45}"/>
  <tableColumns count="6">
    <tableColumn id="1" xr3:uid="{143A6779-8952-44BB-BA7E-C9ACF20D2668}" name="Tipo de Indicador" totalsRowLabel="Resultado" dataDxfId="749" totalsRowDxfId="748"/>
    <tableColumn id="2" xr3:uid="{0E3B7091-44C2-44C0-9AEB-6D373EE8EA36}" name="Código indicador" totalsRowLabel="RC014" dataDxfId="747" totalsRowDxfId="746"/>
    <tableColumn id="3" xr3:uid="{54D13D2A-A2E8-4550-B075-C7D6475363FB}" name="Indicador" dataDxfId="745" totalsRowDxfId="744" dataCellStyle="20% - Énfasis3">
      <calculatedColumnFormula>IFERROR(VLOOKUP(E230,TablaIndicadores[[Código]:[Unidad de medida]],2,0),"")</calculatedColumnFormula>
    </tableColumn>
    <tableColumn id="4" xr3:uid="{8FAE6BCE-D5DC-4544-9202-9BEE73A7D8D5}" name="Unidad de medida" dataDxfId="743" totalsRowDxfId="742" dataCellStyle="20% - Énfasis3">
      <calculatedColumnFormula>IFERROR(VLOOKUP(E230,TablaIndicadores[[Código]:[Unidad de medida]],3,0),"")</calculatedColumnFormula>
    </tableColumn>
    <tableColumn id="5" xr3:uid="{56420559-D84C-4B4A-AAEA-73BA9F09EA69}" name="Cantidad" totalsRowFunction="custom" dataDxfId="741" totalsRowDxfId="740">
      <totalsRowFormula array="1">IF(AND(IF(C220="Incluir",TablaSTdA1.1525461666768697029114482523564605646687728[Unidad de medida]&gt;=0,TablaSTdA1.1525461666768697029114482523564605646687728[Unidad de medida]=""))=FALSE,"No rellene el indicador sin seleccionar que quiere incluir el subtipo de acción","")</totalsRowFormula>
    </tableColumn>
    <tableColumn id="7" xr3:uid="{455AADC5-97F3-44C0-8FF6-024A34B0F2B9}" name="Incluido" dataDxfId="739" totalsRowDxfId="738" dataCellStyle="20% - Énfasis3"/>
  </tableColumns>
  <tableStyleInfo name="TableStyleLight9" showFirstColumn="0" showLastColumn="0" showRowStripes="1" showColumnStripes="0"/>
</table>
</file>

<file path=xl/tables/table3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8" xr:uid="{5E28C101-AA64-47C3-A248-512BBBC3EA01}" name="TablaSTdA1.152546166676869707130115483524565606647688729" displayName="TablaSTdA1.152546166676869707130115483524565606647688729" ref="D238:I240" headerRowDxfId="737" dataDxfId="735" headerRowBorderDxfId="736" tableBorderDxfId="734" totalsRowBorderDxfId="733" dataCellStyle="20% - Énfasis3">
  <autoFilter ref="D238:I240" xr:uid="{0F05FA43-6A18-460F-BEF5-EE127BE3BBEF}"/>
  <tableColumns count="6">
    <tableColumn id="1" xr3:uid="{898F2BF3-473F-4BA7-BDF0-B6AE9A921678}" name="Tipo de Indicador" totalsRowLabel="Resultado" dataDxfId="732" totalsRowDxfId="731"/>
    <tableColumn id="2" xr3:uid="{6CFA3768-C034-4D7E-B5E4-9FD48652615A}" name="Código indicador" totalsRowLabel="RC014" dataDxfId="730" totalsRowDxfId="729"/>
    <tableColumn id="3" xr3:uid="{2AC48F1F-B6FC-4F2D-B789-DF88AEFDE037}" name="Indicador" dataDxfId="728" totalsRowDxfId="727" dataCellStyle="20% - Énfasis3">
      <calculatedColumnFormula>IFERROR(VLOOKUP(E239,TablaIndicadores[[Código]:[Unidad de medida]],2,0),"")</calculatedColumnFormula>
    </tableColumn>
    <tableColumn id="4" xr3:uid="{4E8EAD18-CEB1-4132-AF63-4DA64F00EDF1}" name="Unidad de medida" dataDxfId="726" totalsRowDxfId="725" dataCellStyle="20% - Énfasis3">
      <calculatedColumnFormula>IFERROR(VLOOKUP(E239,TablaIndicadores[[Código]:[Unidad de medida]],3,0),"")</calculatedColumnFormula>
    </tableColumn>
    <tableColumn id="5" xr3:uid="{49974673-1642-4578-BCB5-AE5F9B901010}" name="Cantidad" totalsRowFunction="custom" dataDxfId="724" totalsRowDxfId="723">
      <totalsRowFormula array="1">IF(AND(IF(C229="Incluir",TablaSTdA1.152546166676869707130115483524565606647688729[Unidad de medida]&gt;=0,TablaSTdA1.152546166676869707130115483524565606647688729[Unidad de medida]=""))=FALSE,"No rellene el indicador sin seleccionar que quiere incluir el subtipo de acción","")</totalsRowFormula>
    </tableColumn>
    <tableColumn id="7" xr3:uid="{BDBC36D1-E0FD-45DA-9422-D419A825C30F}" name="Incluido" dataDxfId="722" totalsRowDxfId="721" dataCellStyle="20% - Énfasis3"/>
  </tableColumns>
  <tableStyleInfo name="TableStyleLight9" showFirstColumn="0" showLastColumn="0" showRowStripes="1" showColumnStripes="0"/>
</table>
</file>

<file path=xl/tables/table3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9" xr:uid="{16AE92FA-A23C-4432-992D-6807D191AC03}" name="TablaSTdA1.15254616263647231116484525566607648689730" displayName="TablaSTdA1.15254616263647231116484525566607648689730" ref="D247:I249" headerRowDxfId="720" dataDxfId="718" headerRowBorderDxfId="719" tableBorderDxfId="717" totalsRowBorderDxfId="716" dataCellStyle="20% - Énfasis3">
  <autoFilter ref="D247:I249" xr:uid="{CFD436BC-1417-4552-8A56-990E2A292185}"/>
  <tableColumns count="6">
    <tableColumn id="1" xr3:uid="{536A3751-1FAF-407C-842B-758CD4EA617B}" name="Tipo de Indicador" totalsRowLabel="Resultado" dataDxfId="715" totalsRowDxfId="714"/>
    <tableColumn id="2" xr3:uid="{9613B47B-F895-4D08-ABBC-C8BB5D881FA3}" name="Código indicador" totalsRowLabel="RC014" dataDxfId="713" totalsRowDxfId="712"/>
    <tableColumn id="3" xr3:uid="{827FC760-3FBA-42AB-A5AF-E5FF6976B04A}" name="Indicador" dataDxfId="711" totalsRowDxfId="710" dataCellStyle="20% - Énfasis3">
      <calculatedColumnFormula>IFERROR(VLOOKUP(E248,TablaIndicadores[[Código]:[Unidad de medida]],2,0),"")</calculatedColumnFormula>
    </tableColumn>
    <tableColumn id="4" xr3:uid="{F8792689-DE9E-4C7B-83F1-EAE9702C021D}" name="Unidad de medida" dataDxfId="709" totalsRowDxfId="708" dataCellStyle="20% - Énfasis3">
      <calculatedColumnFormula>IFERROR(VLOOKUP(E248,TablaIndicadores[[Código]:[Unidad de medida]],3,0),"")</calculatedColumnFormula>
    </tableColumn>
    <tableColumn id="5" xr3:uid="{E1F3EE96-DA29-4D88-95EE-168ED8617E04}" name="Cantidad" totalsRowFunction="custom" dataDxfId="707" totalsRowDxfId="706">
      <totalsRowFormula array="1">IF(AND(IF(C240="Incluir",TablaSTdA1.15254616263647231116484525566607648689730[Unidad de medida]&gt;=0,TablaSTdA1.15254616263647231116484525566607648689730[Unidad de medida]=""))=FALSE,"No rellene el indicador sin seleccionar que quiere incluir el subtipo de acción","")</totalsRowFormula>
    </tableColumn>
    <tableColumn id="7" xr3:uid="{4D455F1C-580A-4586-BA7A-DB8F62585CC4}" name="Incluido" dataDxfId="705" totalsRowDxfId="704" dataCellStyle="20% - Énfasis3"/>
  </tableColumns>
  <tableStyleInfo name="TableStyleLight9" showFirstColumn="0" showLastColumn="0" showRowStripes="1" showColumnStripes="0"/>
</table>
</file>

<file path=xl/tables/table4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0" xr:uid="{EADA91E8-4010-4E89-A3D4-6D521928CF61}" name="TablaSTdA1.1525461626364727332117485526567608649690731" displayName="TablaSTdA1.1525461626364727332117485526567608649690731" ref="D256:I258" headerRowDxfId="703" dataDxfId="701" headerRowBorderDxfId="702" tableBorderDxfId="700" totalsRowBorderDxfId="699" dataCellStyle="20% - Énfasis3">
  <autoFilter ref="D256:I258" xr:uid="{82D64D55-554F-483F-9356-47430D58D139}"/>
  <tableColumns count="6">
    <tableColumn id="1" xr3:uid="{5A37BFBA-CBB9-46B1-B5D9-1CB4E24E3F2B}" name="Tipo de Indicador" totalsRowLabel="Resultado" dataDxfId="698" totalsRowDxfId="697"/>
    <tableColumn id="2" xr3:uid="{A7CF0118-3F02-41D5-93A9-B8EF73F373DE}" name="Código indicador" totalsRowLabel="RC014" dataDxfId="696" totalsRowDxfId="695"/>
    <tableColumn id="3" xr3:uid="{83A09DD2-9758-446C-B6ED-2B734559AAE3}" name="Indicador" dataDxfId="694" totalsRowDxfId="693" dataCellStyle="20% - Énfasis3">
      <calculatedColumnFormula>IFERROR(VLOOKUP(E257,TablaIndicadores[[Código]:[Unidad de medida]],2,0),"")</calculatedColumnFormula>
    </tableColumn>
    <tableColumn id="4" xr3:uid="{8D857825-6F20-4B5A-96AF-3F60B772F1BE}" name="Unidad de medida" dataDxfId="692" totalsRowDxfId="691" dataCellStyle="20% - Énfasis3">
      <calculatedColumnFormula>IFERROR(VLOOKUP(E257,TablaIndicadores[[Código]:[Unidad de medida]],3,0),"")</calculatedColumnFormula>
    </tableColumn>
    <tableColumn id="5" xr3:uid="{10AFCA89-F12F-4C99-BF09-9E66AA96FC29}" name="Cantidad" totalsRowFunction="custom" dataDxfId="690" totalsRowDxfId="689">
      <totalsRowFormula array="1">IF(AND(IF(C249="Incluir",TablaSTdA1.1525461626364727332117485526567608649690731[Unidad de medida]&gt;=0,TablaSTdA1.1525461626364727332117485526567608649690731[Unidad de medida]=""))=FALSE,"No rellene el indicador sin seleccionar que quiere incluir el subtipo de acción","")</totalsRowFormula>
    </tableColumn>
    <tableColumn id="7" xr3:uid="{FC6E5B02-CA0D-4581-81C3-CCFC9BFD8D56}" name="Incluido" dataDxfId="688" totalsRowDxfId="687" dataCellStyle="20% - Énfasis3"/>
  </tableColumns>
  <tableStyleInfo name="TableStyleLight9" showFirstColumn="0" showLastColumn="0" showRowStripes="1" showColumnStripes="0"/>
</table>
</file>

<file path=xl/tables/table4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1" xr:uid="{FD5793E8-DAB6-41DE-9004-9886F2D4B406}" name="TablaSTdA1.152546162636472737533118486527568609650691732" displayName="TablaSTdA1.152546162636472737533118486527568609650691732" ref="D267:I269" headerRowDxfId="686" dataDxfId="684" headerRowBorderDxfId="685" tableBorderDxfId="683" totalsRowBorderDxfId="682" dataCellStyle="20% - Énfasis3">
  <autoFilter ref="D267:I269" xr:uid="{03C060CF-033E-48A0-AC2C-92A6791A75F1}"/>
  <tableColumns count="6">
    <tableColumn id="1" xr3:uid="{7F94F721-1045-4DCC-A386-4D3DA3C02653}" name="Tipo de Indicador" totalsRowLabel="Resultado" dataDxfId="681" totalsRowDxfId="680"/>
    <tableColumn id="2" xr3:uid="{E1DC5A11-ED14-46D2-BB04-C87991026F55}" name="Código indicador" totalsRowLabel="RC014" dataDxfId="679" totalsRowDxfId="678"/>
    <tableColumn id="3" xr3:uid="{8B15FDF2-FADC-423A-BA02-32CF2EE104F0}" name="Indicador" dataDxfId="677" totalsRowDxfId="676" dataCellStyle="20% - Énfasis3">
      <calculatedColumnFormula>IFERROR(VLOOKUP(E268,TablaIndicadores[[Código]:[Unidad de medida]],2,0),"")</calculatedColumnFormula>
    </tableColumn>
    <tableColumn id="4" xr3:uid="{9E1BB67D-A2EC-4FEF-A8DC-322CC817EA65}" name="Unidad de medida" dataDxfId="675" totalsRowDxfId="674" dataCellStyle="20% - Énfasis3">
      <calculatedColumnFormula>IFERROR(VLOOKUP(E268,TablaIndicadores[[Código]:[Unidad de medida]],3,0),"")</calculatedColumnFormula>
    </tableColumn>
    <tableColumn id="5" xr3:uid="{57DB4D91-DD70-4D36-A717-0AC737824780}" name="Cantidad" totalsRowFunction="custom" dataDxfId="673" totalsRowDxfId="672">
      <totalsRowFormula array="1">IF(AND(IF(C260="Incluir",TablaSTdA1.152546162636472737533118486527568609650691732[Unidad de medida]&gt;=0,TablaSTdA1.152546162636472737533118486527568609650691732[Unidad de medida]=""))=FALSE,"No rellene el indicador sin seleccionar que quiere incluir el subtipo de acción","")</totalsRowFormula>
    </tableColumn>
    <tableColumn id="7" xr3:uid="{19B2C2E3-2C37-472A-878E-D76A6E1EB3CD}" name="Incluido" dataDxfId="671" totalsRowDxfId="670" dataCellStyle="20% - Énfasis3"/>
  </tableColumns>
  <tableStyleInfo name="TableStyleLight9" showFirstColumn="0" showLastColumn="0" showRowStripes="1" showColumnStripes="0"/>
</table>
</file>

<file path=xl/tables/table4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2" xr:uid="{B34B697E-2288-4AB0-B9D5-F297E11C2550}" name="TablaSTdA1.15254616263647273757634119487528569610651692733" displayName="TablaSTdA1.15254616263647273757634119487528569610651692733" ref="D276:I278" headerRowDxfId="669" dataDxfId="667" headerRowBorderDxfId="668" tableBorderDxfId="666" totalsRowBorderDxfId="665" dataCellStyle="20% - Énfasis3">
  <autoFilter ref="D276:I278" xr:uid="{0944747C-24CE-43D4-BBAB-1C494CA9A55F}"/>
  <tableColumns count="6">
    <tableColumn id="1" xr3:uid="{C9FE5D5C-3AEE-429F-B8CD-466D76B462C6}" name="Tipo de Indicador" totalsRowLabel="Resultado" dataDxfId="664" totalsRowDxfId="663"/>
    <tableColumn id="2" xr3:uid="{44F5D7E4-43FB-400C-9E20-0F664CF9CBB1}" name="Código indicador" totalsRowLabel="RC014" dataDxfId="662" totalsRowDxfId="661"/>
    <tableColumn id="3" xr3:uid="{3CF60AC0-CC0A-42F2-B539-0D1ABE3C694D}" name="Indicador" dataDxfId="660" totalsRowDxfId="659" dataCellStyle="20% - Énfasis3">
      <calculatedColumnFormula>IFERROR(VLOOKUP(E277,TablaIndicadores[[Código]:[Unidad de medida]],2,0),"")</calculatedColumnFormula>
    </tableColumn>
    <tableColumn id="4" xr3:uid="{454CBB38-103B-4718-9E46-CDB5D26081E8}" name="Unidad de medida" dataDxfId="658" totalsRowDxfId="657" dataCellStyle="20% - Énfasis3">
      <calculatedColumnFormula>IFERROR(VLOOKUP(E277,TablaIndicadores[[Código]:[Unidad de medida]],3,0),"")</calculatedColumnFormula>
    </tableColumn>
    <tableColumn id="5" xr3:uid="{2CF6D227-8EF4-404A-817E-FBA567042D80}" name="Cantidad" totalsRowFunction="custom" dataDxfId="656" totalsRowDxfId="655">
      <totalsRowFormula array="1">IF(AND(IF(C269="Incluir",TablaSTdA1.15254616263647273757634119487528569610651692733[Unidad de medida]&gt;=0,TablaSTdA1.15254616263647273757634119487528569610651692733[Unidad de medida]=""))=FALSE,"No rellene el indicador sin seleccionar que quiere incluir el subtipo de acción","")</totalsRowFormula>
    </tableColumn>
    <tableColumn id="7" xr3:uid="{A30D344F-B43C-4AB9-A766-3D1EF5E49AC9}" name="Incluido" dataDxfId="654" totalsRowDxfId="653" dataCellStyle="20% - Énfasis3"/>
  </tableColumns>
  <tableStyleInfo name="TableStyleLight9" showFirstColumn="0" showLastColumn="0" showRowStripes="1" showColumnStripes="0"/>
</table>
</file>

<file path=xl/tables/table4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3" xr:uid="{39B9121F-8924-4338-B12A-0D27746F06CA}" name="TablaSTdA1.1525461626364727375767735120488529570611652693734" displayName="TablaSTdA1.1525461626364727375767735120488529570611652693734" ref="D285:I287" headerRowDxfId="652" dataDxfId="650" headerRowBorderDxfId="651" tableBorderDxfId="649" totalsRowBorderDxfId="648" dataCellStyle="20% - Énfasis3">
  <autoFilter ref="D285:I287" xr:uid="{3F3744ED-93D8-46A8-8B02-566B237D13C1}"/>
  <tableColumns count="6">
    <tableColumn id="1" xr3:uid="{3C79CBAD-AAA8-4640-A80A-A906DCD72506}" name="Tipo de Indicador" totalsRowLabel="Resultado" dataDxfId="647" totalsRowDxfId="646"/>
    <tableColumn id="2" xr3:uid="{BEA0A05E-2B0E-45D8-907D-C88A4A396378}" name="Código indicador" totalsRowLabel="RC014" dataDxfId="645" totalsRowDxfId="644"/>
    <tableColumn id="3" xr3:uid="{C37BEB1D-6A8B-4ED4-B7BA-383C78470EA7}" name="Indicador" dataDxfId="643" totalsRowDxfId="642" dataCellStyle="20% - Énfasis3">
      <calculatedColumnFormula>IFERROR(VLOOKUP(E286,TablaIndicadores[[Código]:[Unidad de medida]],2,0),"")</calculatedColumnFormula>
    </tableColumn>
    <tableColumn id="4" xr3:uid="{E977C98D-003F-4478-A1CB-ABA3ED8D1D95}" name="Unidad de medida" dataDxfId="641" totalsRowDxfId="640" dataCellStyle="20% - Énfasis3">
      <calculatedColumnFormula>IFERROR(VLOOKUP(E286,TablaIndicadores[[Código]:[Unidad de medida]],3,0),"")</calculatedColumnFormula>
    </tableColumn>
    <tableColumn id="5" xr3:uid="{0D71EDDF-5E76-4B40-8CA1-2AF53BC9DB60}" name="Cantidad" totalsRowFunction="custom" dataDxfId="639" totalsRowDxfId="638">
      <totalsRowFormula array="1">IF(AND(IF(C278="Incluir",TablaSTdA1.1525461626364727375767735120488529570611652693734[Unidad de medida]&gt;=0,TablaSTdA1.1525461626364727375767735120488529570611652693734[Unidad de medida]=""))=FALSE,"No rellene el indicador sin seleccionar que quiere incluir el subtipo de acción","")</totalsRowFormula>
    </tableColumn>
    <tableColumn id="7" xr3:uid="{08764AAD-8D93-49AC-AA07-70864DBB4D92}" name="Incluido" dataDxfId="637" totalsRowDxfId="636" dataCellStyle="20% - Énfasis3"/>
  </tableColumns>
  <tableStyleInfo name="TableStyleLight9" showFirstColumn="0" showLastColumn="0" showRowStripes="1" showColumnStripes="0"/>
</table>
</file>

<file path=xl/tables/table4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4" xr:uid="{CECCDDD2-F725-4FCB-A5FE-69F868DA7EA7}" name="TablaSTdA1.152546162636472737576777836121489530571612653694735" displayName="TablaSTdA1.152546162636472737576777836121489530571612653694735" ref="D294:I296" headerRowDxfId="635" dataDxfId="633" headerRowBorderDxfId="634" tableBorderDxfId="632" totalsRowBorderDxfId="631" dataCellStyle="20% - Énfasis3">
  <autoFilter ref="D294:I296" xr:uid="{C887D571-7038-4A1E-A5F5-828CD05195FE}"/>
  <tableColumns count="6">
    <tableColumn id="1" xr3:uid="{C3A2994A-9507-4FD8-9713-1C81C719A2BE}" name="Tipo de Indicador" totalsRowLabel="Resultado" dataDxfId="630" totalsRowDxfId="629"/>
    <tableColumn id="2" xr3:uid="{03AB4F2B-57B9-4583-8C0E-6E272963F3E1}" name="Código indicador" totalsRowLabel="RC014" dataDxfId="628" totalsRowDxfId="627"/>
    <tableColumn id="3" xr3:uid="{87565853-5AA6-442F-B9F7-63ED18470D8B}" name="Indicador" dataDxfId="626" totalsRowDxfId="625" dataCellStyle="20% - Énfasis3">
      <calculatedColumnFormula>IFERROR(VLOOKUP(E295,TablaIndicadores[[Código]:[Unidad de medida]],2,0),"")</calculatedColumnFormula>
    </tableColumn>
    <tableColumn id="4" xr3:uid="{548BFCAD-D1C3-45D8-9D83-10990CBAD5A8}" name="Unidad de medida" dataDxfId="624" totalsRowDxfId="623" dataCellStyle="20% - Énfasis3">
      <calculatedColumnFormula>IFERROR(VLOOKUP(E295,TablaIndicadores[[Código]:[Unidad de medida]],3,0),"")</calculatedColumnFormula>
    </tableColumn>
    <tableColumn id="5" xr3:uid="{42769845-79A6-416A-98B9-67F31C39D1DA}" name="Cantidad" totalsRowFunction="custom" dataDxfId="622" totalsRowDxfId="621">
      <totalsRowFormula array="1">IF(AND(IF(C287="Incluir",TablaSTdA1.152546162636472737576777836121489530571612653694735[Unidad de medida]&gt;=0,TablaSTdA1.152546162636472737576777836121489530571612653694735[Unidad de medida]=""))=FALSE,"No rellene el indicador sin seleccionar que quiere incluir el subtipo de acción","")</totalsRowFormula>
    </tableColumn>
    <tableColumn id="7" xr3:uid="{E0096336-BF99-4966-933E-A892ACA40433}" name="Incluido" dataDxfId="620" totalsRowDxfId="619" dataCellStyle="20% - Énfasis3"/>
  </tableColumns>
  <tableStyleInfo name="TableStyleLight9" showFirstColumn="0" showLastColumn="0" showRowStripes="1" showColumnStripes="0"/>
</table>
</file>

<file path=xl/tables/table4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5" xr:uid="{C3CF951B-7186-45CF-9D42-52A94C321ADC}" name="TablaSTdA1.15254616263647273757677787937122490531572613654695736" displayName="TablaSTdA1.15254616263647273757677787937122490531572613654695736" ref="D303:I305" headerRowDxfId="618" dataDxfId="616" headerRowBorderDxfId="617" tableBorderDxfId="615" totalsRowBorderDxfId="614" dataCellStyle="20% - Énfasis3">
  <autoFilter ref="D303:I305" xr:uid="{5E6D0167-0592-4639-A9A4-7F4C661344FB}"/>
  <tableColumns count="6">
    <tableColumn id="1" xr3:uid="{E206BB56-2A24-47DD-A94A-3E087A36BC12}" name="Tipo de Indicador" totalsRowLabel="Resultado" dataDxfId="613" totalsRowDxfId="612"/>
    <tableColumn id="2" xr3:uid="{53E01B39-6765-4B67-B4F1-36E0FF25A3F7}" name="Código indicador" totalsRowLabel="RC014" dataDxfId="611" totalsRowDxfId="610"/>
    <tableColumn id="3" xr3:uid="{7FCB72A0-7438-4D5E-A043-21F13CDF0042}" name="Indicador" dataDxfId="609" totalsRowDxfId="608" dataCellStyle="20% - Énfasis3">
      <calculatedColumnFormula>IFERROR(VLOOKUP(E304,TablaIndicadores[[Código]:[Unidad de medida]],2,0),"")</calculatedColumnFormula>
    </tableColumn>
    <tableColumn id="4" xr3:uid="{044ED9DB-161D-49ED-A4A3-9197DC5E419B}" name="Unidad de medida" dataDxfId="607" totalsRowDxfId="606" dataCellStyle="20% - Énfasis3">
      <calculatedColumnFormula>IFERROR(VLOOKUP(E304,TablaIndicadores[[Código]:[Unidad de medida]],3,0),"")</calculatedColumnFormula>
    </tableColumn>
    <tableColumn id="5" xr3:uid="{9E232995-BBF9-4F2D-88EF-A64D8275ECA0}" name="Cantidad" totalsRowFunction="custom" dataDxfId="605" totalsRowDxfId="604">
      <totalsRowFormula array="1">IF(AND(IF(C296="Incluir",TablaSTdA1.15254616263647273757677787937122490531572613654695736[Unidad de medida]&gt;=0,TablaSTdA1.15254616263647273757677787937122490531572613654695736[Unidad de medida]=""))=FALSE,"No rellene el indicador sin seleccionar que quiere incluir el subtipo de acción","")</totalsRowFormula>
    </tableColumn>
    <tableColumn id="7" xr3:uid="{81FF16F2-4E07-46B8-8D39-BE1A800F324B}" name="Incluido" dataDxfId="603" totalsRowDxfId="602" dataCellStyle="20% - Énfasis3"/>
  </tableColumns>
  <tableStyleInfo name="TableStyleLight9" showFirstColumn="0" showLastColumn="0" showRowStripes="1" showColumnStripes="0"/>
</table>
</file>

<file path=xl/tables/table4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6" xr:uid="{08A78833-6E00-486D-8FFD-BC3A24DD7468}" name="TablaSTdA1.15254616263647273758038123491532573614655696737" displayName="TablaSTdA1.15254616263647273758038123491532573614655696737" ref="D314:I316" headerRowDxfId="601" dataDxfId="599" headerRowBorderDxfId="600" tableBorderDxfId="598" totalsRowBorderDxfId="597" dataCellStyle="20% - Énfasis3">
  <autoFilter ref="D314:I316" xr:uid="{0ADB81C9-3D3F-4978-BB71-4CC96B39EB10}"/>
  <tableColumns count="6">
    <tableColumn id="1" xr3:uid="{5C7F02F7-A96E-45BC-BCBD-D8282F806607}" name="Tipo de Indicador" totalsRowLabel="Resultado" dataDxfId="596" totalsRowDxfId="595"/>
    <tableColumn id="2" xr3:uid="{4DC591EA-140C-4355-9A74-1D93DC4D4231}" name="Código indicador" totalsRowLabel="RC014" dataDxfId="594" totalsRowDxfId="593"/>
    <tableColumn id="3" xr3:uid="{D5E3DE78-4936-4DCD-843B-4E672167DBFC}" name="Indicador" dataDxfId="592" totalsRowDxfId="591" dataCellStyle="20% - Énfasis3">
      <calculatedColumnFormula>IFERROR(VLOOKUP(E315,TablaIndicadores[[Código]:[Unidad de medida]],2,0),"")</calculatedColumnFormula>
    </tableColumn>
    <tableColumn id="4" xr3:uid="{C99B0474-897D-4F6B-95AF-A56D65BA8644}" name="Unidad de medida" dataDxfId="590" totalsRowDxfId="589" dataCellStyle="20% - Énfasis3">
      <calculatedColumnFormula>IFERROR(VLOOKUP(E315,TablaIndicadores[[Código]:[Unidad de medida]],3,0),"")</calculatedColumnFormula>
    </tableColumn>
    <tableColumn id="5" xr3:uid="{08AAADCF-4C7E-4DB1-8B93-F14FFDF482FF}" name="Cantidad" totalsRowFunction="custom" dataDxfId="588" totalsRowDxfId="587">
      <totalsRowFormula array="1">IF(AND(IF(C307="Incluir",TablaSTdA1.15254616263647273758038123491532573614655696737[Unidad de medida]&gt;=0,TablaSTdA1.15254616263647273758038123491532573614655696737[Unidad de medida]=""))=FALSE,"No rellene el indicador sin seleccionar que quiere incluir el subtipo de acción","")</totalsRowFormula>
    </tableColumn>
    <tableColumn id="7" xr3:uid="{E0292A40-B4B0-46A4-97B7-1CA38410F6AE}" name="Incluido" dataDxfId="586" totalsRowDxfId="585" dataCellStyle="20% - Énfasis3"/>
  </tableColumns>
  <tableStyleInfo name="TableStyleLight9" showFirstColumn="0" showLastColumn="0" showRowStripes="1" showColumnStripes="0"/>
</table>
</file>

<file path=xl/tables/table4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7" xr:uid="{892C9EF2-C6E7-4E79-A12E-EDE380DEC63E}" name="TablaSTdA1.1525461626364727375808139124492533574615656697738" displayName="TablaSTdA1.1525461626364727375808139124492533574615656697738" ref="D323:I325" headerRowDxfId="584" dataDxfId="582" headerRowBorderDxfId="583" tableBorderDxfId="581" totalsRowBorderDxfId="580" dataCellStyle="20% - Énfasis3">
  <autoFilter ref="D323:I325" xr:uid="{1EC163A3-46E7-49EF-8D3A-E86403A81E27}"/>
  <tableColumns count="6">
    <tableColumn id="1" xr3:uid="{D993AD2E-691A-4481-B7B3-8C0419E31983}" name="Tipo de Indicador" totalsRowLabel="Resultado" dataDxfId="579" totalsRowDxfId="578"/>
    <tableColumn id="2" xr3:uid="{A2A3E80D-9573-4B14-BCBD-E50A6C879A67}" name="Código indicador" totalsRowLabel="RC014" dataDxfId="577" totalsRowDxfId="576"/>
    <tableColumn id="3" xr3:uid="{ABC931C1-0A9E-4A2B-B3C8-C4B55524840A}" name="Indicador" dataDxfId="575" totalsRowDxfId="574" dataCellStyle="20% - Énfasis3">
      <calculatedColumnFormula>IFERROR(VLOOKUP(E324,TablaIndicadores[[Código]:[Unidad de medida]],2,0),"")</calculatedColumnFormula>
    </tableColumn>
    <tableColumn id="4" xr3:uid="{B91C11EA-66CE-437D-9171-31D64A875050}" name="Unidad de medida" dataDxfId="573" totalsRowDxfId="572" dataCellStyle="20% - Énfasis3">
      <calculatedColumnFormula>IFERROR(VLOOKUP(E324,TablaIndicadores[[Código]:[Unidad de medida]],3,0),"")</calculatedColumnFormula>
    </tableColumn>
    <tableColumn id="5" xr3:uid="{511F0D6C-124A-4ECF-95BE-C42D137B8649}" name="Cantidad" totalsRowFunction="custom" dataDxfId="571" totalsRowDxfId="570">
      <totalsRowFormula array="1">IF(AND(IF(C316="Incluir",TablaSTdA1.1525461626364727375808139124492533574615656697738[Unidad de medida]&gt;=0,TablaSTdA1.1525461626364727375808139124492533574615656697738[Unidad de medida]=""))=FALSE,"No rellene el indicador sin seleccionar que quiere incluir el subtipo de acción","")</totalsRowFormula>
    </tableColumn>
    <tableColumn id="7" xr3:uid="{70771DCE-608F-4A8A-8441-0F4523D16E6A}" name="Incluido" dataDxfId="569" totalsRowDxfId="568" dataCellStyle="20% - Énfasis3"/>
  </tableColumns>
  <tableStyleInfo name="TableStyleLight9" showFirstColumn="0" showLastColumn="0" showRowStripes="1" showColumnStripes="0"/>
</table>
</file>

<file path=xl/tables/table4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8" xr:uid="{54C58FBA-2D92-4AF2-9026-7EA15B48E945}" name="TablaSTdA1.152546162636472737580818240125493534575616657698739" displayName="TablaSTdA1.152546162636472737580818240125493534575616657698739" ref="D332:I334" headerRowDxfId="567" dataDxfId="565" headerRowBorderDxfId="566" tableBorderDxfId="564" totalsRowBorderDxfId="563" dataCellStyle="20% - Énfasis3">
  <autoFilter ref="D332:I334" xr:uid="{9450DB46-D38B-49E3-9F13-C69DFD5D8BE7}"/>
  <tableColumns count="6">
    <tableColumn id="1" xr3:uid="{7CB3996B-AF1C-4B72-BA0B-5A1914C26E8E}" name="Tipo de Indicador" totalsRowLabel="Resultado" dataDxfId="562" totalsRowDxfId="561"/>
    <tableColumn id="2" xr3:uid="{AFF95C23-05B8-4A12-92FD-9B337878D580}" name="Código indicador" totalsRowLabel="RC014" dataDxfId="560" totalsRowDxfId="559"/>
    <tableColumn id="3" xr3:uid="{8ABD69F9-B4EC-4014-A90C-C476D8D7F1BB}" name="Indicador" dataDxfId="558" totalsRowDxfId="557" dataCellStyle="20% - Énfasis3">
      <calculatedColumnFormula>IFERROR(VLOOKUP(E333,TablaIndicadores[[Código]:[Unidad de medida]],2,0),"")</calculatedColumnFormula>
    </tableColumn>
    <tableColumn id="4" xr3:uid="{6ADB647F-2222-40E6-A4BD-EF60B0397C74}" name="Unidad de medida" dataDxfId="556" totalsRowDxfId="555" dataCellStyle="20% - Énfasis3">
      <calculatedColumnFormula>IFERROR(VLOOKUP(E333,TablaIndicadores[[Código]:[Unidad de medida]],3,0),"")</calculatedColumnFormula>
    </tableColumn>
    <tableColumn id="5" xr3:uid="{B2FED278-AFC2-4822-A084-FD979CF2ED25}" name="Cantidad" totalsRowFunction="custom" dataDxfId="554" totalsRowDxfId="553">
      <totalsRowFormula array="1">IF(AND(IF(C325="Incluir",TablaSTdA1.152546162636472737580818240125493534575616657698739[Unidad de medida]&gt;=0,TablaSTdA1.152546162636472737580818240125493534575616657698739[Unidad de medida]=""))=FALSE,"No rellene el indicador sin seleccionar que quiere incluir el subtipo de acción","")</totalsRowFormula>
    </tableColumn>
    <tableColumn id="7" xr3:uid="{03D3CDD1-C7CF-4206-AF8E-EF2E3AC45A8A}" name="Incluido" dataDxfId="552" totalsRowDxfId="551" dataCellStyle="20% - Énfasis3"/>
  </tableColumns>
  <tableStyleInfo name="TableStyleLight9" showFirstColumn="0" showLastColumn="0" showRowStripes="1" showColumnStripes="0"/>
</table>
</file>

<file path=xl/tables/table4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9" xr:uid="{D78BDC1E-2B7B-4815-90A1-FE319C526510}" name="TablaSTdA1.1525461626364727375808341126494535576617658699740" displayName="TablaSTdA1.1525461626364727375808341126494535576617658699740" ref="D345:I347" headerRowDxfId="550" dataDxfId="548" headerRowBorderDxfId="549" tableBorderDxfId="547" totalsRowBorderDxfId="546" dataCellStyle="20% - Énfasis3">
  <autoFilter ref="D345:I347" xr:uid="{01E36018-DDB6-4086-95F7-B93D9EAFA70D}"/>
  <tableColumns count="6">
    <tableColumn id="1" xr3:uid="{E3A58E7A-46F6-4C47-AFBE-EFA23752E438}" name="Tipo de Indicador" totalsRowLabel="Resultado" dataDxfId="545" totalsRowDxfId="544"/>
    <tableColumn id="2" xr3:uid="{BD02FA70-C7CE-489F-8202-260C94F5A6C1}" name="Código indicador" totalsRowLabel="RC014" dataDxfId="543" totalsRowDxfId="542"/>
    <tableColumn id="3" xr3:uid="{46EBDE32-3ADF-4C6A-9122-CA52F557D372}" name="Indicador" dataDxfId="541" totalsRowDxfId="540" dataCellStyle="20% - Énfasis3">
      <calculatedColumnFormula>IFERROR(VLOOKUP(E346,TablaIndicadores[[Código]:[Unidad de medida]],2,0),"")</calculatedColumnFormula>
    </tableColumn>
    <tableColumn id="4" xr3:uid="{71001904-CCD7-4160-AED8-772432CB82C4}" name="Unidad de medida" dataDxfId="539" totalsRowDxfId="538" dataCellStyle="20% - Énfasis3">
      <calculatedColumnFormula>IFERROR(VLOOKUP(E346,TablaIndicadores[[Código]:[Unidad de medida]],3,0),"")</calculatedColumnFormula>
    </tableColumn>
    <tableColumn id="5" xr3:uid="{EF5C6463-B8C5-4BB1-A049-10500F702987}" name="Cantidad" totalsRowFunction="custom" dataDxfId="537" totalsRowDxfId="536">
      <totalsRowFormula array="1">IF(AND(IF(C338="Incluir",TablaSTdA1.1525461626364727375808341126494535576617658699740[Unidad de medida]&gt;=0,TablaSTdA1.1525461626364727375808341126494535576617658699740[Unidad de medida]=""))=FALSE,"No rellene el indicador sin seleccionar que quiere incluir el subtipo de acción","")</totalsRowFormula>
    </tableColumn>
    <tableColumn id="7" xr3:uid="{0510253A-08D1-4688-8E2B-F44C1D848B62}" name="Incluido" dataDxfId="535" totalsRowDxfId="534" dataCellStyle="20% - Énfasis3"/>
  </tableColumns>
  <tableStyleInfo name="TableStyleLight9" showFirstColumn="0" showLastColumn="0" showRowStripes="1" showColumnStripes="0"/>
</table>
</file>

<file path=xl/tables/table4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0" xr:uid="{FA5AEEDD-F883-451A-B5E0-B05A8853E0ED}" name="TablaSTdA1.152546162636472737580818442127495536577618659700741" displayName="TablaSTdA1.152546162636472737580818442127495536577618659700741" ref="D354:I356" headerRowDxfId="533" dataDxfId="531" headerRowBorderDxfId="532" tableBorderDxfId="530" totalsRowBorderDxfId="529" dataCellStyle="20% - Énfasis3">
  <autoFilter ref="D354:I356" xr:uid="{E000F314-4192-44DA-9326-0DF92C200DAE}"/>
  <tableColumns count="6">
    <tableColumn id="1" xr3:uid="{918C90EA-7517-4FC4-BA61-994717C6A3AB}" name="Tipo de Indicador" totalsRowLabel="Resultado" dataDxfId="528" totalsRowDxfId="527"/>
    <tableColumn id="2" xr3:uid="{041C6B50-EF1B-490C-9EFA-93DD9785CCFA}" name="Código indicador" totalsRowLabel="RC014" dataDxfId="526" totalsRowDxfId="525"/>
    <tableColumn id="3" xr3:uid="{7F5B120D-7C69-4C99-B65B-5A4E3998C175}" name="Indicador" dataDxfId="524" totalsRowDxfId="523" dataCellStyle="20% - Énfasis3">
      <calculatedColumnFormula>IFERROR(VLOOKUP(E355,TablaIndicadores[[Código]:[Unidad de medida]],2,0),"")</calculatedColumnFormula>
    </tableColumn>
    <tableColumn id="4" xr3:uid="{6F322CC0-607A-49FE-A740-FFFC39D8B447}" name="Unidad de medida" dataDxfId="522" totalsRowDxfId="521" dataCellStyle="20% - Énfasis3">
      <calculatedColumnFormula>IFERROR(VLOOKUP(E355,TablaIndicadores[[Código]:[Unidad de medida]],3,0),"")</calculatedColumnFormula>
    </tableColumn>
    <tableColumn id="5" xr3:uid="{9F9E2151-3D0D-4691-BEDC-EAFBD684B288}" name="Cantidad" totalsRowFunction="custom" dataDxfId="520" totalsRowDxfId="519">
      <totalsRowFormula array="1">IF(AND(IF(C347="Incluir",TablaSTdA1.152546162636472737580818442127495536577618659700741[Unidad de medida]&gt;=0,TablaSTdA1.152546162636472737580818442127495536577618659700741[Unidad de medida]=""))=FALSE,"No rellene el indicador sin seleccionar que quiere incluir el subtipo de acción","")</totalsRowFormula>
    </tableColumn>
    <tableColumn id="7" xr3:uid="{AC5C635B-3AAF-421A-A7D5-D29953DED1ED}" name="Incluido" dataDxfId="518" totalsRowDxfId="517" dataCellStyle="20% - Énfasis3"/>
  </tableColumns>
  <tableStyleInfo name="TableStyleLight9" showFirstColumn="0" showLastColumn="0" showRowStripes="1" showColumnStripes="0"/>
</table>
</file>

<file path=xl/tables/table4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1" xr:uid="{AD9E529F-C042-409B-9D48-73A7B43EF989}" name="TablaSTdA1.15254616263647273758081828543128496537578619660701742" displayName="TablaSTdA1.15254616263647273758081828543128496537578619660701742" ref="D363:I365" headerRowDxfId="516" dataDxfId="514" headerRowBorderDxfId="515" tableBorderDxfId="513" totalsRowBorderDxfId="512" dataCellStyle="20% - Énfasis3">
  <autoFilter ref="D363:I365" xr:uid="{BA12B7DE-B207-478D-83AC-1DD99CD2915D}"/>
  <tableColumns count="6">
    <tableColumn id="1" xr3:uid="{F05D6779-6285-486E-AC08-EB8E2A8B9980}" name="Tipo de Indicador" totalsRowLabel="Resultado" dataDxfId="511" totalsRowDxfId="510"/>
    <tableColumn id="2" xr3:uid="{8D1AB4E4-B266-4F0C-86A5-61DEFC30BFF1}" name="Código indicador" totalsRowLabel="RC014" dataDxfId="509" totalsRowDxfId="508"/>
    <tableColumn id="3" xr3:uid="{868898B7-BC83-4CDE-AFDB-53C87F5E5346}" name="Indicador" dataDxfId="507" totalsRowDxfId="506" dataCellStyle="20% - Énfasis3">
      <calculatedColumnFormula>IFERROR(VLOOKUP(E364,TablaIndicadores[[Código]:[Unidad de medida]],2,0),"")</calculatedColumnFormula>
    </tableColumn>
    <tableColumn id="4" xr3:uid="{828F2A2D-868A-4A80-9952-409BEBDEB6D9}" name="Unidad de medida" dataDxfId="505" totalsRowDxfId="504" dataCellStyle="20% - Énfasis3">
      <calculatedColumnFormula>IFERROR(VLOOKUP(E364,TablaIndicadores[[Código]:[Unidad de medida]],3,0),"")</calculatedColumnFormula>
    </tableColumn>
    <tableColumn id="5" xr3:uid="{FC08CA0B-EFA0-47BF-9568-055620921B92}" name="Cantidad" totalsRowFunction="custom" dataDxfId="503" totalsRowDxfId="502">
      <totalsRowFormula array="1">IF(AND(IF(C356="Incluir",TablaSTdA1.15254616263647273758081828543128496537578619660701742[Unidad de medida]&gt;=0,TablaSTdA1.15254616263647273758081828543128496537578619660701742[Unidad de medida]=""))=FALSE,"No rellene el indicador sin seleccionar que quiere incluir el subtipo de acción","")</totalsRowFormula>
    </tableColumn>
    <tableColumn id="7" xr3:uid="{DBC5AC89-EE7A-4535-A8DB-BEFA2308BAB1}" name="Incluido" dataDxfId="501" totalsRowDxfId="500" dataCellStyle="20% - Énfasis3"/>
  </tableColumns>
  <tableStyleInfo name="TableStyleLight9" showFirstColumn="0" showLastColumn="0" showRowStripes="1" showColumnStripes="0"/>
</table>
</file>

<file path=xl/tables/table4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2" xr:uid="{380BF5CE-4837-40E4-8FF2-D59157353438}" name="TablaSTdA1.152546162636472737580838644129497538579620661702743" displayName="TablaSTdA1.152546162636472737580838644129497538579620661702743" ref="D376:I378" headerRowDxfId="499" dataDxfId="497" headerRowBorderDxfId="498" tableBorderDxfId="496" totalsRowBorderDxfId="495" dataCellStyle="20% - Énfasis3">
  <autoFilter ref="D376:I378" xr:uid="{55599391-BDCE-475E-9EEC-5A2EB4D1B171}"/>
  <tableColumns count="6">
    <tableColumn id="1" xr3:uid="{C5ABE504-450C-4727-B4C6-2A7F87D75FE3}" name="Tipo de Indicador" totalsRowLabel="Resultado" dataDxfId="494" totalsRowDxfId="493"/>
    <tableColumn id="2" xr3:uid="{B760FD24-0792-4F0C-848E-9A301C746C47}" name="Código indicador" totalsRowLabel="RC014" dataDxfId="492" totalsRowDxfId="491"/>
    <tableColumn id="3" xr3:uid="{4DD5261E-08E1-4B6D-9FC1-8B27EA4B9C5B}" name="Indicador" dataDxfId="490" totalsRowDxfId="489" dataCellStyle="20% - Énfasis3">
      <calculatedColumnFormula>IFERROR(VLOOKUP(E377,TablaIndicadores[[Código]:[Unidad de medida]],2,0),"")</calculatedColumnFormula>
    </tableColumn>
    <tableColumn id="4" xr3:uid="{14C74D6F-23BD-4F56-8522-8DE49091642B}" name="Unidad de medida" dataDxfId="488" totalsRowDxfId="487" dataCellStyle="20% - Énfasis3">
      <calculatedColumnFormula>IFERROR(VLOOKUP(E377,TablaIndicadores[[Código]:[Unidad de medida]],3,0),"")</calculatedColumnFormula>
    </tableColumn>
    <tableColumn id="5" xr3:uid="{21690B6D-CC5C-4B6C-82FF-1E8620FC6E7D}" name="Cantidad" totalsRowFunction="custom" dataDxfId="486" totalsRowDxfId="485">
      <totalsRowFormula array="1">IF(AND(IF(C369="Incluir",TablaSTdA1.152546162636472737580838644129497538579620661702743[Unidad de medida]&gt;=0,TablaSTdA1.152546162636472737580838644129497538579620661702743[Unidad de medida]=""))=FALSE,"No rellene el indicador sin seleccionar que quiere incluir el subtipo de acción","")</totalsRowFormula>
    </tableColumn>
    <tableColumn id="7" xr3:uid="{F7557752-168F-4BDF-8F36-C42EC6B45B50}" name="Incluido" dataDxfId="484" totalsRowDxfId="483" dataCellStyle="20% - Énfasis3"/>
  </tableColumns>
  <tableStyleInfo name="TableStyleLight9" showFirstColumn="0" showLastColumn="0" showRowStripes="1" showColumnStripes="0"/>
</table>
</file>

<file path=xl/tables/table4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3" xr:uid="{7B27DF41-8F98-463F-BE49-352B97772EB0}" name="TablaSTdA1.15254616263647273758081848745130498539580621662703744" displayName="TablaSTdA1.15254616263647273758081848745130498539580621662703744" ref="D385:I387" headerRowDxfId="482" dataDxfId="480" headerRowBorderDxfId="481" tableBorderDxfId="479" totalsRowBorderDxfId="478" dataCellStyle="20% - Énfasis3">
  <autoFilter ref="D385:I387" xr:uid="{9E27734E-9381-485D-AD0C-417FA7E38DD4}"/>
  <tableColumns count="6">
    <tableColumn id="1" xr3:uid="{CF7CFFE3-318B-4E0D-8809-28F9C3B73C10}" name="Tipo de Indicador" totalsRowLabel="Resultado" dataDxfId="477" totalsRowDxfId="476"/>
    <tableColumn id="2" xr3:uid="{9CF98E9A-65C5-4D9E-9DAA-51689A17CB88}" name="Código indicador" totalsRowLabel="RC014" dataDxfId="475" totalsRowDxfId="474"/>
    <tableColumn id="3" xr3:uid="{0B7A252E-C8FC-4A2F-9067-A22F09BB4B9F}" name="Indicador" dataDxfId="473" totalsRowDxfId="472" dataCellStyle="20% - Énfasis3">
      <calculatedColumnFormula>IFERROR(VLOOKUP(E386,TablaIndicadores[[Código]:[Unidad de medida]],2,0),"")</calculatedColumnFormula>
    </tableColumn>
    <tableColumn id="4" xr3:uid="{81B611EB-13C3-48B0-B287-BB9D7AE40A06}" name="Unidad de medida" dataDxfId="471" totalsRowDxfId="470" dataCellStyle="20% - Énfasis3">
      <calculatedColumnFormula>IFERROR(VLOOKUP(E386,TablaIndicadores[[Código]:[Unidad de medida]],3,0),"")</calculatedColumnFormula>
    </tableColumn>
    <tableColumn id="5" xr3:uid="{F085776D-B51E-43EC-B894-A2A7CA8166FF}" name="Cantidad" totalsRowFunction="custom" dataDxfId="469" totalsRowDxfId="468">
      <totalsRowFormula array="1">IF(AND(IF(C378="Incluir",TablaSTdA1.15254616263647273758081848745130498539580621662703744[Unidad de medida]&gt;=0,TablaSTdA1.15254616263647273758081848745130498539580621662703744[Unidad de medida]=""))=FALSE,"No rellene el indicador sin seleccionar que quiere incluir el subtipo de acción","")</totalsRowFormula>
    </tableColumn>
    <tableColumn id="7" xr3:uid="{4A38E8F8-7624-42E1-B84A-27049C5BD5BE}" name="Incluido" dataDxfId="467" totalsRowDxfId="466" dataCellStyle="20% - Énfasis3"/>
  </tableColumns>
  <tableStyleInfo name="TableStyleLight9" showFirstColumn="0" showLastColumn="0" showRowStripes="1" showColumnStripes="0"/>
</table>
</file>

<file path=xl/tables/table4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4" xr:uid="{EC7EFF59-AEEC-4F5D-9378-A2DA1ED48343}" name="TablaSTdA1.1525461626364727375808182858846131499540581622663704745" displayName="TablaSTdA1.1525461626364727375808182858846131499540581622663704745" ref="D394:I396" headerRowDxfId="465" dataDxfId="463" headerRowBorderDxfId="464" tableBorderDxfId="462" totalsRowBorderDxfId="461" dataCellStyle="20% - Énfasis3">
  <autoFilter ref="D394:I396" xr:uid="{EF914FFC-553E-4BD7-AD24-6B2EB27CD20A}"/>
  <tableColumns count="6">
    <tableColumn id="1" xr3:uid="{6EB0F401-F285-4A06-B581-E554E50BBB95}" name="Tipo de Indicador" totalsRowLabel="Resultado" dataDxfId="460" totalsRowDxfId="459"/>
    <tableColumn id="2" xr3:uid="{A210595C-8C9B-49DC-AE07-DBC137624F21}" name="Código indicador" totalsRowLabel="RC014" dataDxfId="458" totalsRowDxfId="457"/>
    <tableColumn id="3" xr3:uid="{0C0B821C-566C-4715-B445-91DBFB5F6CC6}" name="Indicador" dataDxfId="456" totalsRowDxfId="455" dataCellStyle="20% - Énfasis3">
      <calculatedColumnFormula>IFERROR(VLOOKUP(E395,TablaIndicadores[[Código]:[Unidad de medida]],2,0),"")</calculatedColumnFormula>
    </tableColumn>
    <tableColumn id="4" xr3:uid="{B64F8CAC-7C96-4893-A4CD-AA0FADBE1074}" name="Unidad de medida" dataDxfId="454" totalsRowDxfId="453" dataCellStyle="20% - Énfasis3">
      <calculatedColumnFormula>IFERROR(VLOOKUP(E395,TablaIndicadores[[Código]:[Unidad de medida]],3,0),"")</calculatedColumnFormula>
    </tableColumn>
    <tableColumn id="5" xr3:uid="{942B792E-7A14-4241-ABDF-A5BB7429D6C0}" name="Cantidad" totalsRowFunction="custom" dataDxfId="452" totalsRowDxfId="451">
      <totalsRowFormula array="1">IF(AND(IF(C387="Incluir",TablaSTdA1.1525461626364727375808182858846131499540581622663704745[Unidad de medida]&gt;=0,TablaSTdA1.1525461626364727375808182858846131499540581622663704745[Unidad de medida]=""))=FALSE,"No rellene el indicador sin seleccionar que quiere incluir el subtipo de acción","")</totalsRowFormula>
    </tableColumn>
    <tableColumn id="7" xr3:uid="{98BB728F-E0C7-4EBB-B052-E212B799D8C8}" name="Incluido" dataDxfId="450" totalsRowDxfId="449" dataCellStyle="20% - Énfasis3"/>
  </tableColumns>
  <tableStyleInfo name="TableStyleLight9" showFirstColumn="0" showLastColumn="0" showRowStripes="1" showColumnStripes="0"/>
</table>
</file>

<file path=xl/tables/table4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5" xr:uid="{FE9EF096-4BAD-4068-B730-78FEFEABD514}" name="TablaSTdA1.152546162636472737580818285888947132500541582623664705746" displayName="TablaSTdA1.152546162636472737580818285888947132500541582623664705746" ref="D403:I405" headerRowDxfId="448" dataDxfId="446" headerRowBorderDxfId="447" tableBorderDxfId="445" totalsRowBorderDxfId="444" dataCellStyle="20% - Énfasis3">
  <autoFilter ref="D403:I405" xr:uid="{BC062379-FBF9-418C-955F-CB85386705AC}"/>
  <tableColumns count="6">
    <tableColumn id="1" xr3:uid="{84E7D66C-9907-4D08-ABB2-CE90779AF87E}" name="Tipo de Indicador" totalsRowLabel="Resultado" dataDxfId="443" totalsRowDxfId="442"/>
    <tableColumn id="2" xr3:uid="{4BE21706-E88F-4363-90C3-6B86E01825A2}" name="Código indicador" totalsRowLabel="RC014" dataDxfId="441" totalsRowDxfId="440"/>
    <tableColumn id="3" xr3:uid="{BE079486-5CF3-4496-9FD5-D66598671563}" name="Indicador" dataDxfId="439" totalsRowDxfId="438" dataCellStyle="20% - Énfasis3">
      <calculatedColumnFormula>IFERROR(VLOOKUP(E404,TablaIndicadores[[Código]:[Unidad de medida]],2,0),"")</calculatedColumnFormula>
    </tableColumn>
    <tableColumn id="4" xr3:uid="{4686DBF3-3523-4DD5-AD49-D73141EF8317}" name="Unidad de medida" dataDxfId="437" totalsRowDxfId="436" dataCellStyle="20% - Énfasis3">
      <calculatedColumnFormula>IFERROR(VLOOKUP(E404,TablaIndicadores[[Código]:[Unidad de medida]],3,0),"")</calculatedColumnFormula>
    </tableColumn>
    <tableColumn id="5" xr3:uid="{963ABB90-7381-4755-B951-B426E37BDFEE}" name="Cantidad" totalsRowFunction="custom" dataDxfId="435" totalsRowDxfId="434">
      <totalsRowFormula array="1">IF(AND(IF(C396="Incluir",TablaSTdA1.152546162636472737580818285888947132500541582623664705746[Unidad de medida]&gt;=0,TablaSTdA1.152546162636472737580818285888947132500541582623664705746[Unidad de medida]=""))=FALSE,"No rellene el indicador sin seleccionar que quiere incluir el subtipo de acción","")</totalsRowFormula>
    </tableColumn>
    <tableColumn id="7" xr3:uid="{B95CA7F2-7514-4650-B059-FCE7C1C152DA}" name="Incluido" dataDxfId="433" totalsRowDxfId="432" dataCellStyle="20% - Énfasis3"/>
  </tableColumns>
  <tableStyleInfo name="TableStyleLight9" showFirstColumn="0" showLastColumn="0" showRowStripes="1" showColumnStripes="0"/>
</table>
</file>

<file path=xl/tables/table4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C99C021-E69F-4C1B-9299-30063A1E34BB}" name="TablaIndicadores" displayName="TablaIndicadores" ref="B2:G41" totalsRowShown="0" headerRowDxfId="431" dataDxfId="430" tableBorderDxfId="429">
  <autoFilter ref="B2:G41" xr:uid="{4C99C021-E69F-4C1B-9299-30063A1E34BB}"/>
  <sortState xmlns:xlrd2="http://schemas.microsoft.com/office/spreadsheetml/2017/richdata2" ref="B3:G41">
    <sortCondition ref="B3:B41"/>
    <sortCondition ref="C3:C41"/>
    <sortCondition ref="D3:D41"/>
    <sortCondition ref="E3:E41"/>
  </sortState>
  <tableColumns count="6">
    <tableColumn id="7" xr3:uid="{F0FDDBAC-A617-48F9-9A2C-DD76BD4CA30B}" name="TipoIndicador" dataDxfId="428"/>
    <tableColumn id="1" xr3:uid="{DAB59508-0C92-4D6A-83B0-5CC0BF547595}" name="Tipo de acción" dataDxfId="427"/>
    <tableColumn id="2" xr3:uid="{DEAFFAFF-736F-4864-806F-A5332F739FB6}" name="Subtipo de acción" dataDxfId="426"/>
    <tableColumn id="3" xr3:uid="{086BCFEB-68CE-4DDD-9D18-676B9E442532}" name="Código" dataDxfId="425"/>
    <tableColumn id="4" xr3:uid="{B560358F-C152-4A71-9ACC-C5BA6512824A}" name="Indicador" dataDxfId="424"/>
    <tableColumn id="5" xr3:uid="{A62EAAD5-3C68-4385-82CB-3231D8EF4649}" name="Unidad de medida" dataDxfId="423"/>
  </tableColumns>
  <tableStyleInfo name="TableStyleLight9" showFirstColumn="0" showLastColumn="0" showRowStripes="1" showColumnStripes="0"/>
</table>
</file>

<file path=xl/tables/table4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4E6B0F5B-FAD9-4BEF-A86E-02776233E62A}" name="TablaInclusion" displayName="TablaInclusion" ref="B1:B3" totalsRowShown="0">
  <autoFilter ref="B1:B3" xr:uid="{4E6B0F5B-FAD9-4BEF-A86E-02776233E62A}"/>
  <tableColumns count="1">
    <tableColumn id="1" xr3:uid="{4452A205-67C3-47AD-8AFF-6E831E19CD07}" name="SeleccionInclusión"/>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3" Type="http://schemas.openxmlformats.org/officeDocument/2006/relationships/table" Target="../tables/table16.xml"/><Relationship Id="rId18" Type="http://schemas.openxmlformats.org/officeDocument/2006/relationships/table" Target="../tables/table21.xml"/><Relationship Id="rId26" Type="http://schemas.openxmlformats.org/officeDocument/2006/relationships/table" Target="../tables/table29.xml"/><Relationship Id="rId39" Type="http://schemas.openxmlformats.org/officeDocument/2006/relationships/table" Target="../tables/table42.xml"/><Relationship Id="rId21" Type="http://schemas.openxmlformats.org/officeDocument/2006/relationships/table" Target="../tables/table24.xml"/><Relationship Id="rId34" Type="http://schemas.openxmlformats.org/officeDocument/2006/relationships/table" Target="../tables/table37.xml"/><Relationship Id="rId42" Type="http://schemas.openxmlformats.org/officeDocument/2006/relationships/table" Target="../tables/table45.xml"/><Relationship Id="rId7" Type="http://schemas.openxmlformats.org/officeDocument/2006/relationships/table" Target="../tables/table10.xml"/><Relationship Id="rId2" Type="http://schemas.openxmlformats.org/officeDocument/2006/relationships/drawing" Target="../drawings/drawing1.xml"/><Relationship Id="rId16" Type="http://schemas.openxmlformats.org/officeDocument/2006/relationships/table" Target="../tables/table19.xml"/><Relationship Id="rId20" Type="http://schemas.openxmlformats.org/officeDocument/2006/relationships/table" Target="../tables/table23.xml"/><Relationship Id="rId29" Type="http://schemas.openxmlformats.org/officeDocument/2006/relationships/table" Target="../tables/table32.xml"/><Relationship Id="rId41" Type="http://schemas.openxmlformats.org/officeDocument/2006/relationships/table" Target="../tables/table44.xml"/><Relationship Id="rId1" Type="http://schemas.openxmlformats.org/officeDocument/2006/relationships/printerSettings" Target="../printerSettings/printerSettings6.bin"/><Relationship Id="rId6" Type="http://schemas.openxmlformats.org/officeDocument/2006/relationships/table" Target="../tables/table9.xml"/><Relationship Id="rId11" Type="http://schemas.openxmlformats.org/officeDocument/2006/relationships/table" Target="../tables/table14.xml"/><Relationship Id="rId24" Type="http://schemas.openxmlformats.org/officeDocument/2006/relationships/table" Target="../tables/table27.xml"/><Relationship Id="rId32" Type="http://schemas.openxmlformats.org/officeDocument/2006/relationships/table" Target="../tables/table35.xml"/><Relationship Id="rId37" Type="http://schemas.openxmlformats.org/officeDocument/2006/relationships/table" Target="../tables/table40.xml"/><Relationship Id="rId40" Type="http://schemas.openxmlformats.org/officeDocument/2006/relationships/table" Target="../tables/table43.xml"/><Relationship Id="rId5" Type="http://schemas.openxmlformats.org/officeDocument/2006/relationships/table" Target="../tables/table8.xml"/><Relationship Id="rId15" Type="http://schemas.openxmlformats.org/officeDocument/2006/relationships/table" Target="../tables/table18.xml"/><Relationship Id="rId23" Type="http://schemas.openxmlformats.org/officeDocument/2006/relationships/table" Target="../tables/table26.xml"/><Relationship Id="rId28" Type="http://schemas.openxmlformats.org/officeDocument/2006/relationships/table" Target="../tables/table31.xml"/><Relationship Id="rId36" Type="http://schemas.openxmlformats.org/officeDocument/2006/relationships/table" Target="../tables/table39.xml"/><Relationship Id="rId10" Type="http://schemas.openxmlformats.org/officeDocument/2006/relationships/table" Target="../tables/table13.xml"/><Relationship Id="rId19" Type="http://schemas.openxmlformats.org/officeDocument/2006/relationships/table" Target="../tables/table22.xml"/><Relationship Id="rId31" Type="http://schemas.openxmlformats.org/officeDocument/2006/relationships/table" Target="../tables/table34.xml"/><Relationship Id="rId4" Type="http://schemas.openxmlformats.org/officeDocument/2006/relationships/table" Target="../tables/table7.xml"/><Relationship Id="rId9" Type="http://schemas.openxmlformats.org/officeDocument/2006/relationships/table" Target="../tables/table12.xml"/><Relationship Id="rId14" Type="http://schemas.openxmlformats.org/officeDocument/2006/relationships/table" Target="../tables/table17.xml"/><Relationship Id="rId22" Type="http://schemas.openxmlformats.org/officeDocument/2006/relationships/table" Target="../tables/table25.xml"/><Relationship Id="rId27" Type="http://schemas.openxmlformats.org/officeDocument/2006/relationships/table" Target="../tables/table30.xml"/><Relationship Id="rId30" Type="http://schemas.openxmlformats.org/officeDocument/2006/relationships/table" Target="../tables/table33.xml"/><Relationship Id="rId35" Type="http://schemas.openxmlformats.org/officeDocument/2006/relationships/table" Target="../tables/table38.xml"/><Relationship Id="rId43" Type="http://schemas.openxmlformats.org/officeDocument/2006/relationships/table" Target="../tables/table46.xml"/><Relationship Id="rId8" Type="http://schemas.openxmlformats.org/officeDocument/2006/relationships/table" Target="../tables/table11.xml"/><Relationship Id="rId3" Type="http://schemas.openxmlformats.org/officeDocument/2006/relationships/table" Target="../tables/table6.xml"/><Relationship Id="rId12" Type="http://schemas.openxmlformats.org/officeDocument/2006/relationships/table" Target="../tables/table15.xml"/><Relationship Id="rId17" Type="http://schemas.openxmlformats.org/officeDocument/2006/relationships/table" Target="../tables/table20.xml"/><Relationship Id="rId25" Type="http://schemas.openxmlformats.org/officeDocument/2006/relationships/table" Target="../tables/table28.xml"/><Relationship Id="rId33" Type="http://schemas.openxmlformats.org/officeDocument/2006/relationships/table" Target="../tables/table36.xml"/><Relationship Id="rId38" Type="http://schemas.openxmlformats.org/officeDocument/2006/relationships/table" Target="../tables/table41.xml"/></Relationships>
</file>

<file path=xl/worksheets/_rels/sheet7.xml.rels><?xml version="1.0" encoding="UTF-8" standalone="yes"?>
<Relationships xmlns="http://schemas.openxmlformats.org/package/2006/relationships"><Relationship Id="rId13" Type="http://schemas.openxmlformats.org/officeDocument/2006/relationships/table" Target="../tables/table57.xml"/><Relationship Id="rId18" Type="http://schemas.openxmlformats.org/officeDocument/2006/relationships/table" Target="../tables/table62.xml"/><Relationship Id="rId26" Type="http://schemas.openxmlformats.org/officeDocument/2006/relationships/table" Target="../tables/table70.xml"/><Relationship Id="rId39" Type="http://schemas.openxmlformats.org/officeDocument/2006/relationships/table" Target="../tables/table83.xml"/><Relationship Id="rId21" Type="http://schemas.openxmlformats.org/officeDocument/2006/relationships/table" Target="../tables/table65.xml"/><Relationship Id="rId34" Type="http://schemas.openxmlformats.org/officeDocument/2006/relationships/table" Target="../tables/table78.xml"/><Relationship Id="rId42" Type="http://schemas.openxmlformats.org/officeDocument/2006/relationships/table" Target="../tables/table86.xml"/><Relationship Id="rId7" Type="http://schemas.openxmlformats.org/officeDocument/2006/relationships/table" Target="../tables/table51.xml"/><Relationship Id="rId2" Type="http://schemas.openxmlformats.org/officeDocument/2006/relationships/drawing" Target="../drawings/drawing2.xml"/><Relationship Id="rId16" Type="http://schemas.openxmlformats.org/officeDocument/2006/relationships/table" Target="../tables/table60.xml"/><Relationship Id="rId20" Type="http://schemas.openxmlformats.org/officeDocument/2006/relationships/table" Target="../tables/table64.xml"/><Relationship Id="rId29" Type="http://schemas.openxmlformats.org/officeDocument/2006/relationships/table" Target="../tables/table73.xml"/><Relationship Id="rId41" Type="http://schemas.openxmlformats.org/officeDocument/2006/relationships/table" Target="../tables/table85.xml"/><Relationship Id="rId1" Type="http://schemas.openxmlformats.org/officeDocument/2006/relationships/printerSettings" Target="../printerSettings/printerSettings7.bin"/><Relationship Id="rId6" Type="http://schemas.openxmlformats.org/officeDocument/2006/relationships/table" Target="../tables/table50.xml"/><Relationship Id="rId11" Type="http://schemas.openxmlformats.org/officeDocument/2006/relationships/table" Target="../tables/table55.xml"/><Relationship Id="rId24" Type="http://schemas.openxmlformats.org/officeDocument/2006/relationships/table" Target="../tables/table68.xml"/><Relationship Id="rId32" Type="http://schemas.openxmlformats.org/officeDocument/2006/relationships/table" Target="../tables/table76.xml"/><Relationship Id="rId37" Type="http://schemas.openxmlformats.org/officeDocument/2006/relationships/table" Target="../tables/table81.xml"/><Relationship Id="rId40" Type="http://schemas.openxmlformats.org/officeDocument/2006/relationships/table" Target="../tables/table84.xml"/><Relationship Id="rId5" Type="http://schemas.openxmlformats.org/officeDocument/2006/relationships/table" Target="../tables/table49.xml"/><Relationship Id="rId15" Type="http://schemas.openxmlformats.org/officeDocument/2006/relationships/table" Target="../tables/table59.xml"/><Relationship Id="rId23" Type="http://schemas.openxmlformats.org/officeDocument/2006/relationships/table" Target="../tables/table67.xml"/><Relationship Id="rId28" Type="http://schemas.openxmlformats.org/officeDocument/2006/relationships/table" Target="../tables/table72.xml"/><Relationship Id="rId36" Type="http://schemas.openxmlformats.org/officeDocument/2006/relationships/table" Target="../tables/table80.xml"/><Relationship Id="rId10" Type="http://schemas.openxmlformats.org/officeDocument/2006/relationships/table" Target="../tables/table54.xml"/><Relationship Id="rId19" Type="http://schemas.openxmlformats.org/officeDocument/2006/relationships/table" Target="../tables/table63.xml"/><Relationship Id="rId31" Type="http://schemas.openxmlformats.org/officeDocument/2006/relationships/table" Target="../tables/table75.xml"/><Relationship Id="rId4" Type="http://schemas.openxmlformats.org/officeDocument/2006/relationships/table" Target="../tables/table48.xml"/><Relationship Id="rId9" Type="http://schemas.openxmlformats.org/officeDocument/2006/relationships/table" Target="../tables/table53.xml"/><Relationship Id="rId14" Type="http://schemas.openxmlformats.org/officeDocument/2006/relationships/table" Target="../tables/table58.xml"/><Relationship Id="rId22" Type="http://schemas.openxmlformats.org/officeDocument/2006/relationships/table" Target="../tables/table66.xml"/><Relationship Id="rId27" Type="http://schemas.openxmlformats.org/officeDocument/2006/relationships/table" Target="../tables/table71.xml"/><Relationship Id="rId30" Type="http://schemas.openxmlformats.org/officeDocument/2006/relationships/table" Target="../tables/table74.xml"/><Relationship Id="rId35" Type="http://schemas.openxmlformats.org/officeDocument/2006/relationships/table" Target="../tables/table79.xml"/><Relationship Id="rId43" Type="http://schemas.openxmlformats.org/officeDocument/2006/relationships/table" Target="../tables/table87.xml"/><Relationship Id="rId8" Type="http://schemas.openxmlformats.org/officeDocument/2006/relationships/table" Target="../tables/table52.xml"/><Relationship Id="rId3" Type="http://schemas.openxmlformats.org/officeDocument/2006/relationships/table" Target="../tables/table47.xml"/><Relationship Id="rId12" Type="http://schemas.openxmlformats.org/officeDocument/2006/relationships/table" Target="../tables/table56.xml"/><Relationship Id="rId17" Type="http://schemas.openxmlformats.org/officeDocument/2006/relationships/table" Target="../tables/table61.xml"/><Relationship Id="rId25" Type="http://schemas.openxmlformats.org/officeDocument/2006/relationships/table" Target="../tables/table69.xml"/><Relationship Id="rId33" Type="http://schemas.openxmlformats.org/officeDocument/2006/relationships/table" Target="../tables/table77.xml"/><Relationship Id="rId38" Type="http://schemas.openxmlformats.org/officeDocument/2006/relationships/table" Target="../tables/table82.xml"/></Relationships>
</file>

<file path=xl/worksheets/_rels/sheet8.xml.rels><?xml version="1.0" encoding="UTF-8" standalone="yes"?>
<Relationships xmlns="http://schemas.openxmlformats.org/package/2006/relationships"><Relationship Id="rId13" Type="http://schemas.openxmlformats.org/officeDocument/2006/relationships/table" Target="../tables/table98.xml"/><Relationship Id="rId18" Type="http://schemas.openxmlformats.org/officeDocument/2006/relationships/table" Target="../tables/table103.xml"/><Relationship Id="rId26" Type="http://schemas.openxmlformats.org/officeDocument/2006/relationships/table" Target="../tables/table111.xml"/><Relationship Id="rId39" Type="http://schemas.openxmlformats.org/officeDocument/2006/relationships/table" Target="../tables/table124.xml"/><Relationship Id="rId21" Type="http://schemas.openxmlformats.org/officeDocument/2006/relationships/table" Target="../tables/table106.xml"/><Relationship Id="rId34" Type="http://schemas.openxmlformats.org/officeDocument/2006/relationships/table" Target="../tables/table119.xml"/><Relationship Id="rId42" Type="http://schemas.openxmlformats.org/officeDocument/2006/relationships/table" Target="../tables/table127.xml"/><Relationship Id="rId7" Type="http://schemas.openxmlformats.org/officeDocument/2006/relationships/table" Target="../tables/table92.xml"/><Relationship Id="rId2" Type="http://schemas.openxmlformats.org/officeDocument/2006/relationships/drawing" Target="../drawings/drawing3.xml"/><Relationship Id="rId16" Type="http://schemas.openxmlformats.org/officeDocument/2006/relationships/table" Target="../tables/table101.xml"/><Relationship Id="rId20" Type="http://schemas.openxmlformats.org/officeDocument/2006/relationships/table" Target="../tables/table105.xml"/><Relationship Id="rId29" Type="http://schemas.openxmlformats.org/officeDocument/2006/relationships/table" Target="../tables/table114.xml"/><Relationship Id="rId41" Type="http://schemas.openxmlformats.org/officeDocument/2006/relationships/table" Target="../tables/table126.xml"/><Relationship Id="rId1" Type="http://schemas.openxmlformats.org/officeDocument/2006/relationships/printerSettings" Target="../printerSettings/printerSettings8.bin"/><Relationship Id="rId6" Type="http://schemas.openxmlformats.org/officeDocument/2006/relationships/table" Target="../tables/table91.xml"/><Relationship Id="rId11" Type="http://schemas.openxmlformats.org/officeDocument/2006/relationships/table" Target="../tables/table96.xml"/><Relationship Id="rId24" Type="http://schemas.openxmlformats.org/officeDocument/2006/relationships/table" Target="../tables/table109.xml"/><Relationship Id="rId32" Type="http://schemas.openxmlformats.org/officeDocument/2006/relationships/table" Target="../tables/table117.xml"/><Relationship Id="rId37" Type="http://schemas.openxmlformats.org/officeDocument/2006/relationships/table" Target="../tables/table122.xml"/><Relationship Id="rId40" Type="http://schemas.openxmlformats.org/officeDocument/2006/relationships/table" Target="../tables/table125.xml"/><Relationship Id="rId5" Type="http://schemas.openxmlformats.org/officeDocument/2006/relationships/table" Target="../tables/table90.xml"/><Relationship Id="rId15" Type="http://schemas.openxmlformats.org/officeDocument/2006/relationships/table" Target="../tables/table100.xml"/><Relationship Id="rId23" Type="http://schemas.openxmlformats.org/officeDocument/2006/relationships/table" Target="../tables/table108.xml"/><Relationship Id="rId28" Type="http://schemas.openxmlformats.org/officeDocument/2006/relationships/table" Target="../tables/table113.xml"/><Relationship Id="rId36" Type="http://schemas.openxmlformats.org/officeDocument/2006/relationships/table" Target="../tables/table121.xml"/><Relationship Id="rId10" Type="http://schemas.openxmlformats.org/officeDocument/2006/relationships/table" Target="../tables/table95.xml"/><Relationship Id="rId19" Type="http://schemas.openxmlformats.org/officeDocument/2006/relationships/table" Target="../tables/table104.xml"/><Relationship Id="rId31" Type="http://schemas.openxmlformats.org/officeDocument/2006/relationships/table" Target="../tables/table116.xml"/><Relationship Id="rId4" Type="http://schemas.openxmlformats.org/officeDocument/2006/relationships/table" Target="../tables/table89.xml"/><Relationship Id="rId9" Type="http://schemas.openxmlformats.org/officeDocument/2006/relationships/table" Target="../tables/table94.xml"/><Relationship Id="rId14" Type="http://schemas.openxmlformats.org/officeDocument/2006/relationships/table" Target="../tables/table99.xml"/><Relationship Id="rId22" Type="http://schemas.openxmlformats.org/officeDocument/2006/relationships/table" Target="../tables/table107.xml"/><Relationship Id="rId27" Type="http://schemas.openxmlformats.org/officeDocument/2006/relationships/table" Target="../tables/table112.xml"/><Relationship Id="rId30" Type="http://schemas.openxmlformats.org/officeDocument/2006/relationships/table" Target="../tables/table115.xml"/><Relationship Id="rId35" Type="http://schemas.openxmlformats.org/officeDocument/2006/relationships/table" Target="../tables/table120.xml"/><Relationship Id="rId43" Type="http://schemas.openxmlformats.org/officeDocument/2006/relationships/table" Target="../tables/table128.xml"/><Relationship Id="rId8" Type="http://schemas.openxmlformats.org/officeDocument/2006/relationships/table" Target="../tables/table93.xml"/><Relationship Id="rId3" Type="http://schemas.openxmlformats.org/officeDocument/2006/relationships/table" Target="../tables/table88.xml"/><Relationship Id="rId12" Type="http://schemas.openxmlformats.org/officeDocument/2006/relationships/table" Target="../tables/table97.xml"/><Relationship Id="rId17" Type="http://schemas.openxmlformats.org/officeDocument/2006/relationships/table" Target="../tables/table102.xml"/><Relationship Id="rId25" Type="http://schemas.openxmlformats.org/officeDocument/2006/relationships/table" Target="../tables/table110.xml"/><Relationship Id="rId33" Type="http://schemas.openxmlformats.org/officeDocument/2006/relationships/table" Target="../tables/table118.xml"/><Relationship Id="rId38" Type="http://schemas.openxmlformats.org/officeDocument/2006/relationships/table" Target="../tables/table123.xml"/></Relationships>
</file>

<file path=xl/worksheets/_rels/sheet9.xml.rels><?xml version="1.0" encoding="UTF-8" standalone="yes"?>
<Relationships xmlns="http://schemas.openxmlformats.org/package/2006/relationships"><Relationship Id="rId13" Type="http://schemas.openxmlformats.org/officeDocument/2006/relationships/table" Target="../tables/table139.xml"/><Relationship Id="rId18" Type="http://schemas.openxmlformats.org/officeDocument/2006/relationships/table" Target="../tables/table144.xml"/><Relationship Id="rId26" Type="http://schemas.openxmlformats.org/officeDocument/2006/relationships/table" Target="../tables/table152.xml"/><Relationship Id="rId39" Type="http://schemas.openxmlformats.org/officeDocument/2006/relationships/table" Target="../tables/table165.xml"/><Relationship Id="rId21" Type="http://schemas.openxmlformats.org/officeDocument/2006/relationships/table" Target="../tables/table147.xml"/><Relationship Id="rId34" Type="http://schemas.openxmlformats.org/officeDocument/2006/relationships/table" Target="../tables/table160.xml"/><Relationship Id="rId42" Type="http://schemas.openxmlformats.org/officeDocument/2006/relationships/table" Target="../tables/table168.xml"/><Relationship Id="rId7" Type="http://schemas.openxmlformats.org/officeDocument/2006/relationships/table" Target="../tables/table133.xml"/><Relationship Id="rId2" Type="http://schemas.openxmlformats.org/officeDocument/2006/relationships/drawing" Target="../drawings/drawing4.xml"/><Relationship Id="rId16" Type="http://schemas.openxmlformats.org/officeDocument/2006/relationships/table" Target="../tables/table142.xml"/><Relationship Id="rId20" Type="http://schemas.openxmlformats.org/officeDocument/2006/relationships/table" Target="../tables/table146.xml"/><Relationship Id="rId29" Type="http://schemas.openxmlformats.org/officeDocument/2006/relationships/table" Target="../tables/table155.xml"/><Relationship Id="rId41" Type="http://schemas.openxmlformats.org/officeDocument/2006/relationships/table" Target="../tables/table167.xml"/><Relationship Id="rId1" Type="http://schemas.openxmlformats.org/officeDocument/2006/relationships/printerSettings" Target="../printerSettings/printerSettings9.bin"/><Relationship Id="rId6" Type="http://schemas.openxmlformats.org/officeDocument/2006/relationships/table" Target="../tables/table132.xml"/><Relationship Id="rId11" Type="http://schemas.openxmlformats.org/officeDocument/2006/relationships/table" Target="../tables/table137.xml"/><Relationship Id="rId24" Type="http://schemas.openxmlformats.org/officeDocument/2006/relationships/table" Target="../tables/table150.xml"/><Relationship Id="rId32" Type="http://schemas.openxmlformats.org/officeDocument/2006/relationships/table" Target="../tables/table158.xml"/><Relationship Id="rId37" Type="http://schemas.openxmlformats.org/officeDocument/2006/relationships/table" Target="../tables/table163.xml"/><Relationship Id="rId40" Type="http://schemas.openxmlformats.org/officeDocument/2006/relationships/table" Target="../tables/table166.xml"/><Relationship Id="rId5" Type="http://schemas.openxmlformats.org/officeDocument/2006/relationships/table" Target="../tables/table131.xml"/><Relationship Id="rId15" Type="http://schemas.openxmlformats.org/officeDocument/2006/relationships/table" Target="../tables/table141.xml"/><Relationship Id="rId23" Type="http://schemas.openxmlformats.org/officeDocument/2006/relationships/table" Target="../tables/table149.xml"/><Relationship Id="rId28" Type="http://schemas.openxmlformats.org/officeDocument/2006/relationships/table" Target="../tables/table154.xml"/><Relationship Id="rId36" Type="http://schemas.openxmlformats.org/officeDocument/2006/relationships/table" Target="../tables/table162.xml"/><Relationship Id="rId10" Type="http://schemas.openxmlformats.org/officeDocument/2006/relationships/table" Target="../tables/table136.xml"/><Relationship Id="rId19" Type="http://schemas.openxmlformats.org/officeDocument/2006/relationships/table" Target="../tables/table145.xml"/><Relationship Id="rId31" Type="http://schemas.openxmlformats.org/officeDocument/2006/relationships/table" Target="../tables/table157.xml"/><Relationship Id="rId4" Type="http://schemas.openxmlformats.org/officeDocument/2006/relationships/table" Target="../tables/table130.xml"/><Relationship Id="rId9" Type="http://schemas.openxmlformats.org/officeDocument/2006/relationships/table" Target="../tables/table135.xml"/><Relationship Id="rId14" Type="http://schemas.openxmlformats.org/officeDocument/2006/relationships/table" Target="../tables/table140.xml"/><Relationship Id="rId22" Type="http://schemas.openxmlformats.org/officeDocument/2006/relationships/table" Target="../tables/table148.xml"/><Relationship Id="rId27" Type="http://schemas.openxmlformats.org/officeDocument/2006/relationships/table" Target="../tables/table153.xml"/><Relationship Id="rId30" Type="http://schemas.openxmlformats.org/officeDocument/2006/relationships/table" Target="../tables/table156.xml"/><Relationship Id="rId35" Type="http://schemas.openxmlformats.org/officeDocument/2006/relationships/table" Target="../tables/table161.xml"/><Relationship Id="rId43" Type="http://schemas.openxmlformats.org/officeDocument/2006/relationships/table" Target="../tables/table169.xml"/><Relationship Id="rId8" Type="http://schemas.openxmlformats.org/officeDocument/2006/relationships/table" Target="../tables/table134.xml"/><Relationship Id="rId3" Type="http://schemas.openxmlformats.org/officeDocument/2006/relationships/table" Target="../tables/table129.xml"/><Relationship Id="rId12" Type="http://schemas.openxmlformats.org/officeDocument/2006/relationships/table" Target="../tables/table138.xml"/><Relationship Id="rId17" Type="http://schemas.openxmlformats.org/officeDocument/2006/relationships/table" Target="../tables/table143.xml"/><Relationship Id="rId25" Type="http://schemas.openxmlformats.org/officeDocument/2006/relationships/table" Target="../tables/table151.xml"/><Relationship Id="rId33" Type="http://schemas.openxmlformats.org/officeDocument/2006/relationships/table" Target="../tables/table159.xml"/><Relationship Id="rId38" Type="http://schemas.openxmlformats.org/officeDocument/2006/relationships/table" Target="../tables/table164.xml"/></Relationships>
</file>

<file path=xl/worksheets/_rels/sheet10.xml.rels><?xml version="1.0" encoding="UTF-8" standalone="yes"?>
<Relationships xmlns="http://schemas.openxmlformats.org/package/2006/relationships"><Relationship Id="rId13" Type="http://schemas.openxmlformats.org/officeDocument/2006/relationships/table" Target="../tables/table180.xml"/><Relationship Id="rId18" Type="http://schemas.openxmlformats.org/officeDocument/2006/relationships/table" Target="../tables/table185.xml"/><Relationship Id="rId26" Type="http://schemas.openxmlformats.org/officeDocument/2006/relationships/table" Target="../tables/table193.xml"/><Relationship Id="rId39" Type="http://schemas.openxmlformats.org/officeDocument/2006/relationships/table" Target="../tables/table206.xml"/><Relationship Id="rId21" Type="http://schemas.openxmlformats.org/officeDocument/2006/relationships/table" Target="../tables/table188.xml"/><Relationship Id="rId34" Type="http://schemas.openxmlformats.org/officeDocument/2006/relationships/table" Target="../tables/table201.xml"/><Relationship Id="rId42" Type="http://schemas.openxmlformats.org/officeDocument/2006/relationships/table" Target="../tables/table209.xml"/><Relationship Id="rId7" Type="http://schemas.openxmlformats.org/officeDocument/2006/relationships/table" Target="../tables/table174.xml"/><Relationship Id="rId2" Type="http://schemas.openxmlformats.org/officeDocument/2006/relationships/drawing" Target="../drawings/drawing5.xml"/><Relationship Id="rId16" Type="http://schemas.openxmlformats.org/officeDocument/2006/relationships/table" Target="../tables/table183.xml"/><Relationship Id="rId20" Type="http://schemas.openxmlformats.org/officeDocument/2006/relationships/table" Target="../tables/table187.xml"/><Relationship Id="rId29" Type="http://schemas.openxmlformats.org/officeDocument/2006/relationships/table" Target="../tables/table196.xml"/><Relationship Id="rId41" Type="http://schemas.openxmlformats.org/officeDocument/2006/relationships/table" Target="../tables/table208.xml"/><Relationship Id="rId1" Type="http://schemas.openxmlformats.org/officeDocument/2006/relationships/printerSettings" Target="../printerSettings/printerSettings10.bin"/><Relationship Id="rId6" Type="http://schemas.openxmlformats.org/officeDocument/2006/relationships/table" Target="../tables/table173.xml"/><Relationship Id="rId11" Type="http://schemas.openxmlformats.org/officeDocument/2006/relationships/table" Target="../tables/table178.xml"/><Relationship Id="rId24" Type="http://schemas.openxmlformats.org/officeDocument/2006/relationships/table" Target="../tables/table191.xml"/><Relationship Id="rId32" Type="http://schemas.openxmlformats.org/officeDocument/2006/relationships/table" Target="../tables/table199.xml"/><Relationship Id="rId37" Type="http://schemas.openxmlformats.org/officeDocument/2006/relationships/table" Target="../tables/table204.xml"/><Relationship Id="rId40" Type="http://schemas.openxmlformats.org/officeDocument/2006/relationships/table" Target="../tables/table207.xml"/><Relationship Id="rId5" Type="http://schemas.openxmlformats.org/officeDocument/2006/relationships/table" Target="../tables/table172.xml"/><Relationship Id="rId15" Type="http://schemas.openxmlformats.org/officeDocument/2006/relationships/table" Target="../tables/table182.xml"/><Relationship Id="rId23" Type="http://schemas.openxmlformats.org/officeDocument/2006/relationships/table" Target="../tables/table190.xml"/><Relationship Id="rId28" Type="http://schemas.openxmlformats.org/officeDocument/2006/relationships/table" Target="../tables/table195.xml"/><Relationship Id="rId36" Type="http://schemas.openxmlformats.org/officeDocument/2006/relationships/table" Target="../tables/table203.xml"/><Relationship Id="rId10" Type="http://schemas.openxmlformats.org/officeDocument/2006/relationships/table" Target="../tables/table177.xml"/><Relationship Id="rId19" Type="http://schemas.openxmlformats.org/officeDocument/2006/relationships/table" Target="../tables/table186.xml"/><Relationship Id="rId31" Type="http://schemas.openxmlformats.org/officeDocument/2006/relationships/table" Target="../tables/table198.xml"/><Relationship Id="rId4" Type="http://schemas.openxmlformats.org/officeDocument/2006/relationships/table" Target="../tables/table171.xml"/><Relationship Id="rId9" Type="http://schemas.openxmlformats.org/officeDocument/2006/relationships/table" Target="../tables/table176.xml"/><Relationship Id="rId14" Type="http://schemas.openxmlformats.org/officeDocument/2006/relationships/table" Target="../tables/table181.xml"/><Relationship Id="rId22" Type="http://schemas.openxmlformats.org/officeDocument/2006/relationships/table" Target="../tables/table189.xml"/><Relationship Id="rId27" Type="http://schemas.openxmlformats.org/officeDocument/2006/relationships/table" Target="../tables/table194.xml"/><Relationship Id="rId30" Type="http://schemas.openxmlformats.org/officeDocument/2006/relationships/table" Target="../tables/table197.xml"/><Relationship Id="rId35" Type="http://schemas.openxmlformats.org/officeDocument/2006/relationships/table" Target="../tables/table202.xml"/><Relationship Id="rId43" Type="http://schemas.openxmlformats.org/officeDocument/2006/relationships/table" Target="../tables/table210.xml"/><Relationship Id="rId8" Type="http://schemas.openxmlformats.org/officeDocument/2006/relationships/table" Target="../tables/table175.xml"/><Relationship Id="rId3" Type="http://schemas.openxmlformats.org/officeDocument/2006/relationships/table" Target="../tables/table170.xml"/><Relationship Id="rId12" Type="http://schemas.openxmlformats.org/officeDocument/2006/relationships/table" Target="../tables/table179.xml"/><Relationship Id="rId17" Type="http://schemas.openxmlformats.org/officeDocument/2006/relationships/table" Target="../tables/table184.xml"/><Relationship Id="rId25" Type="http://schemas.openxmlformats.org/officeDocument/2006/relationships/table" Target="../tables/table192.xml"/><Relationship Id="rId33" Type="http://schemas.openxmlformats.org/officeDocument/2006/relationships/table" Target="../tables/table200.xml"/><Relationship Id="rId38" Type="http://schemas.openxmlformats.org/officeDocument/2006/relationships/table" Target="../tables/table205.xml"/></Relationships>
</file>

<file path=xl/worksheets/_rels/sheet11.xml.rels><?xml version="1.0" encoding="UTF-8" standalone="yes"?>
<Relationships xmlns="http://schemas.openxmlformats.org/package/2006/relationships"><Relationship Id="rId13" Type="http://schemas.openxmlformats.org/officeDocument/2006/relationships/table" Target="../tables/table221.xml"/><Relationship Id="rId18" Type="http://schemas.openxmlformats.org/officeDocument/2006/relationships/table" Target="../tables/table226.xml"/><Relationship Id="rId26" Type="http://schemas.openxmlformats.org/officeDocument/2006/relationships/table" Target="../tables/table234.xml"/><Relationship Id="rId39" Type="http://schemas.openxmlformats.org/officeDocument/2006/relationships/table" Target="../tables/table247.xml"/><Relationship Id="rId21" Type="http://schemas.openxmlformats.org/officeDocument/2006/relationships/table" Target="../tables/table229.xml"/><Relationship Id="rId34" Type="http://schemas.openxmlformats.org/officeDocument/2006/relationships/table" Target="../tables/table242.xml"/><Relationship Id="rId42" Type="http://schemas.openxmlformats.org/officeDocument/2006/relationships/table" Target="../tables/table250.xml"/><Relationship Id="rId7" Type="http://schemas.openxmlformats.org/officeDocument/2006/relationships/table" Target="../tables/table215.xml"/><Relationship Id="rId2" Type="http://schemas.openxmlformats.org/officeDocument/2006/relationships/drawing" Target="../drawings/drawing6.xml"/><Relationship Id="rId16" Type="http://schemas.openxmlformats.org/officeDocument/2006/relationships/table" Target="../tables/table224.xml"/><Relationship Id="rId20" Type="http://schemas.openxmlformats.org/officeDocument/2006/relationships/table" Target="../tables/table228.xml"/><Relationship Id="rId29" Type="http://schemas.openxmlformats.org/officeDocument/2006/relationships/table" Target="../tables/table237.xml"/><Relationship Id="rId41" Type="http://schemas.openxmlformats.org/officeDocument/2006/relationships/table" Target="../tables/table249.xml"/><Relationship Id="rId1" Type="http://schemas.openxmlformats.org/officeDocument/2006/relationships/printerSettings" Target="../printerSettings/printerSettings11.bin"/><Relationship Id="rId6" Type="http://schemas.openxmlformats.org/officeDocument/2006/relationships/table" Target="../tables/table214.xml"/><Relationship Id="rId11" Type="http://schemas.openxmlformats.org/officeDocument/2006/relationships/table" Target="../tables/table219.xml"/><Relationship Id="rId24" Type="http://schemas.openxmlformats.org/officeDocument/2006/relationships/table" Target="../tables/table232.xml"/><Relationship Id="rId32" Type="http://schemas.openxmlformats.org/officeDocument/2006/relationships/table" Target="../tables/table240.xml"/><Relationship Id="rId37" Type="http://schemas.openxmlformats.org/officeDocument/2006/relationships/table" Target="../tables/table245.xml"/><Relationship Id="rId40" Type="http://schemas.openxmlformats.org/officeDocument/2006/relationships/table" Target="../tables/table248.xml"/><Relationship Id="rId5" Type="http://schemas.openxmlformats.org/officeDocument/2006/relationships/table" Target="../tables/table213.xml"/><Relationship Id="rId15" Type="http://schemas.openxmlformats.org/officeDocument/2006/relationships/table" Target="../tables/table223.xml"/><Relationship Id="rId23" Type="http://schemas.openxmlformats.org/officeDocument/2006/relationships/table" Target="../tables/table231.xml"/><Relationship Id="rId28" Type="http://schemas.openxmlformats.org/officeDocument/2006/relationships/table" Target="../tables/table236.xml"/><Relationship Id="rId36" Type="http://schemas.openxmlformats.org/officeDocument/2006/relationships/table" Target="../tables/table244.xml"/><Relationship Id="rId10" Type="http://schemas.openxmlformats.org/officeDocument/2006/relationships/table" Target="../tables/table218.xml"/><Relationship Id="rId19" Type="http://schemas.openxmlformats.org/officeDocument/2006/relationships/table" Target="../tables/table227.xml"/><Relationship Id="rId31" Type="http://schemas.openxmlformats.org/officeDocument/2006/relationships/table" Target="../tables/table239.xml"/><Relationship Id="rId4" Type="http://schemas.openxmlformats.org/officeDocument/2006/relationships/table" Target="../tables/table212.xml"/><Relationship Id="rId9" Type="http://schemas.openxmlformats.org/officeDocument/2006/relationships/table" Target="../tables/table217.xml"/><Relationship Id="rId14" Type="http://schemas.openxmlformats.org/officeDocument/2006/relationships/table" Target="../tables/table222.xml"/><Relationship Id="rId22" Type="http://schemas.openxmlformats.org/officeDocument/2006/relationships/table" Target="../tables/table230.xml"/><Relationship Id="rId27" Type="http://schemas.openxmlformats.org/officeDocument/2006/relationships/table" Target="../tables/table235.xml"/><Relationship Id="rId30" Type="http://schemas.openxmlformats.org/officeDocument/2006/relationships/table" Target="../tables/table238.xml"/><Relationship Id="rId35" Type="http://schemas.openxmlformats.org/officeDocument/2006/relationships/table" Target="../tables/table243.xml"/><Relationship Id="rId43" Type="http://schemas.openxmlformats.org/officeDocument/2006/relationships/table" Target="../tables/table251.xml"/><Relationship Id="rId8" Type="http://schemas.openxmlformats.org/officeDocument/2006/relationships/table" Target="../tables/table216.xml"/><Relationship Id="rId3" Type="http://schemas.openxmlformats.org/officeDocument/2006/relationships/table" Target="../tables/table211.xml"/><Relationship Id="rId12" Type="http://schemas.openxmlformats.org/officeDocument/2006/relationships/table" Target="../tables/table220.xml"/><Relationship Id="rId17" Type="http://schemas.openxmlformats.org/officeDocument/2006/relationships/table" Target="../tables/table225.xml"/><Relationship Id="rId25" Type="http://schemas.openxmlformats.org/officeDocument/2006/relationships/table" Target="../tables/table233.xml"/><Relationship Id="rId33" Type="http://schemas.openxmlformats.org/officeDocument/2006/relationships/table" Target="../tables/table241.xml"/><Relationship Id="rId38" Type="http://schemas.openxmlformats.org/officeDocument/2006/relationships/table" Target="../tables/table246.xml"/></Relationships>
</file>

<file path=xl/worksheets/_rels/sheet12.xml.rels><?xml version="1.0" encoding="UTF-8" standalone="yes"?>
<Relationships xmlns="http://schemas.openxmlformats.org/package/2006/relationships"><Relationship Id="rId13" Type="http://schemas.openxmlformats.org/officeDocument/2006/relationships/table" Target="../tables/table262.xml"/><Relationship Id="rId18" Type="http://schemas.openxmlformats.org/officeDocument/2006/relationships/table" Target="../tables/table267.xml"/><Relationship Id="rId26" Type="http://schemas.openxmlformats.org/officeDocument/2006/relationships/table" Target="../tables/table275.xml"/><Relationship Id="rId39" Type="http://schemas.openxmlformats.org/officeDocument/2006/relationships/table" Target="../tables/table288.xml"/><Relationship Id="rId21" Type="http://schemas.openxmlformats.org/officeDocument/2006/relationships/table" Target="../tables/table270.xml"/><Relationship Id="rId34" Type="http://schemas.openxmlformats.org/officeDocument/2006/relationships/table" Target="../tables/table283.xml"/><Relationship Id="rId42" Type="http://schemas.openxmlformats.org/officeDocument/2006/relationships/table" Target="../tables/table291.xml"/><Relationship Id="rId7" Type="http://schemas.openxmlformats.org/officeDocument/2006/relationships/table" Target="../tables/table256.xml"/><Relationship Id="rId2" Type="http://schemas.openxmlformats.org/officeDocument/2006/relationships/drawing" Target="../drawings/drawing7.xml"/><Relationship Id="rId16" Type="http://schemas.openxmlformats.org/officeDocument/2006/relationships/table" Target="../tables/table265.xml"/><Relationship Id="rId20" Type="http://schemas.openxmlformats.org/officeDocument/2006/relationships/table" Target="../tables/table269.xml"/><Relationship Id="rId29" Type="http://schemas.openxmlformats.org/officeDocument/2006/relationships/table" Target="../tables/table278.xml"/><Relationship Id="rId41" Type="http://schemas.openxmlformats.org/officeDocument/2006/relationships/table" Target="../tables/table290.xml"/><Relationship Id="rId1" Type="http://schemas.openxmlformats.org/officeDocument/2006/relationships/printerSettings" Target="../printerSettings/printerSettings12.bin"/><Relationship Id="rId6" Type="http://schemas.openxmlformats.org/officeDocument/2006/relationships/table" Target="../tables/table255.xml"/><Relationship Id="rId11" Type="http://schemas.openxmlformats.org/officeDocument/2006/relationships/table" Target="../tables/table260.xml"/><Relationship Id="rId24" Type="http://schemas.openxmlformats.org/officeDocument/2006/relationships/table" Target="../tables/table273.xml"/><Relationship Id="rId32" Type="http://schemas.openxmlformats.org/officeDocument/2006/relationships/table" Target="../tables/table281.xml"/><Relationship Id="rId37" Type="http://schemas.openxmlformats.org/officeDocument/2006/relationships/table" Target="../tables/table286.xml"/><Relationship Id="rId40" Type="http://schemas.openxmlformats.org/officeDocument/2006/relationships/table" Target="../tables/table289.xml"/><Relationship Id="rId5" Type="http://schemas.openxmlformats.org/officeDocument/2006/relationships/table" Target="../tables/table254.xml"/><Relationship Id="rId15" Type="http://schemas.openxmlformats.org/officeDocument/2006/relationships/table" Target="../tables/table264.xml"/><Relationship Id="rId23" Type="http://schemas.openxmlformats.org/officeDocument/2006/relationships/table" Target="../tables/table272.xml"/><Relationship Id="rId28" Type="http://schemas.openxmlformats.org/officeDocument/2006/relationships/table" Target="../tables/table277.xml"/><Relationship Id="rId36" Type="http://schemas.openxmlformats.org/officeDocument/2006/relationships/table" Target="../tables/table285.xml"/><Relationship Id="rId10" Type="http://schemas.openxmlformats.org/officeDocument/2006/relationships/table" Target="../tables/table259.xml"/><Relationship Id="rId19" Type="http://schemas.openxmlformats.org/officeDocument/2006/relationships/table" Target="../tables/table268.xml"/><Relationship Id="rId31" Type="http://schemas.openxmlformats.org/officeDocument/2006/relationships/table" Target="../tables/table280.xml"/><Relationship Id="rId4" Type="http://schemas.openxmlformats.org/officeDocument/2006/relationships/table" Target="../tables/table253.xml"/><Relationship Id="rId9" Type="http://schemas.openxmlformats.org/officeDocument/2006/relationships/table" Target="../tables/table258.xml"/><Relationship Id="rId14" Type="http://schemas.openxmlformats.org/officeDocument/2006/relationships/table" Target="../tables/table263.xml"/><Relationship Id="rId22" Type="http://schemas.openxmlformats.org/officeDocument/2006/relationships/table" Target="../tables/table271.xml"/><Relationship Id="rId27" Type="http://schemas.openxmlformats.org/officeDocument/2006/relationships/table" Target="../tables/table276.xml"/><Relationship Id="rId30" Type="http://schemas.openxmlformats.org/officeDocument/2006/relationships/table" Target="../tables/table279.xml"/><Relationship Id="rId35" Type="http://schemas.openxmlformats.org/officeDocument/2006/relationships/table" Target="../tables/table284.xml"/><Relationship Id="rId43" Type="http://schemas.openxmlformats.org/officeDocument/2006/relationships/table" Target="../tables/table292.xml"/><Relationship Id="rId8" Type="http://schemas.openxmlformats.org/officeDocument/2006/relationships/table" Target="../tables/table257.xml"/><Relationship Id="rId3" Type="http://schemas.openxmlformats.org/officeDocument/2006/relationships/table" Target="../tables/table252.xml"/><Relationship Id="rId12" Type="http://schemas.openxmlformats.org/officeDocument/2006/relationships/table" Target="../tables/table261.xml"/><Relationship Id="rId17" Type="http://schemas.openxmlformats.org/officeDocument/2006/relationships/table" Target="../tables/table266.xml"/><Relationship Id="rId25" Type="http://schemas.openxmlformats.org/officeDocument/2006/relationships/table" Target="../tables/table274.xml"/><Relationship Id="rId33" Type="http://schemas.openxmlformats.org/officeDocument/2006/relationships/table" Target="../tables/table282.xml"/><Relationship Id="rId38" Type="http://schemas.openxmlformats.org/officeDocument/2006/relationships/table" Target="../tables/table287.xml"/></Relationships>
</file>

<file path=xl/worksheets/_rels/sheet13.xml.rels><?xml version="1.0" encoding="UTF-8" standalone="yes"?>
<Relationships xmlns="http://schemas.openxmlformats.org/package/2006/relationships"><Relationship Id="rId13" Type="http://schemas.openxmlformats.org/officeDocument/2006/relationships/table" Target="../tables/table303.xml"/><Relationship Id="rId18" Type="http://schemas.openxmlformats.org/officeDocument/2006/relationships/table" Target="../tables/table308.xml"/><Relationship Id="rId26" Type="http://schemas.openxmlformats.org/officeDocument/2006/relationships/table" Target="../tables/table316.xml"/><Relationship Id="rId39" Type="http://schemas.openxmlformats.org/officeDocument/2006/relationships/table" Target="../tables/table329.xml"/><Relationship Id="rId21" Type="http://schemas.openxmlformats.org/officeDocument/2006/relationships/table" Target="../tables/table311.xml"/><Relationship Id="rId34" Type="http://schemas.openxmlformats.org/officeDocument/2006/relationships/table" Target="../tables/table324.xml"/><Relationship Id="rId42" Type="http://schemas.openxmlformats.org/officeDocument/2006/relationships/table" Target="../tables/table332.xml"/><Relationship Id="rId7" Type="http://schemas.openxmlformats.org/officeDocument/2006/relationships/table" Target="../tables/table297.xml"/><Relationship Id="rId2" Type="http://schemas.openxmlformats.org/officeDocument/2006/relationships/drawing" Target="../drawings/drawing8.xml"/><Relationship Id="rId16" Type="http://schemas.openxmlformats.org/officeDocument/2006/relationships/table" Target="../tables/table306.xml"/><Relationship Id="rId20" Type="http://schemas.openxmlformats.org/officeDocument/2006/relationships/table" Target="../tables/table310.xml"/><Relationship Id="rId29" Type="http://schemas.openxmlformats.org/officeDocument/2006/relationships/table" Target="../tables/table319.xml"/><Relationship Id="rId41" Type="http://schemas.openxmlformats.org/officeDocument/2006/relationships/table" Target="../tables/table331.xml"/><Relationship Id="rId1" Type="http://schemas.openxmlformats.org/officeDocument/2006/relationships/printerSettings" Target="../printerSettings/printerSettings13.bin"/><Relationship Id="rId6" Type="http://schemas.openxmlformats.org/officeDocument/2006/relationships/table" Target="../tables/table296.xml"/><Relationship Id="rId11" Type="http://schemas.openxmlformats.org/officeDocument/2006/relationships/table" Target="../tables/table301.xml"/><Relationship Id="rId24" Type="http://schemas.openxmlformats.org/officeDocument/2006/relationships/table" Target="../tables/table314.xml"/><Relationship Id="rId32" Type="http://schemas.openxmlformats.org/officeDocument/2006/relationships/table" Target="../tables/table322.xml"/><Relationship Id="rId37" Type="http://schemas.openxmlformats.org/officeDocument/2006/relationships/table" Target="../tables/table327.xml"/><Relationship Id="rId40" Type="http://schemas.openxmlformats.org/officeDocument/2006/relationships/table" Target="../tables/table330.xml"/><Relationship Id="rId5" Type="http://schemas.openxmlformats.org/officeDocument/2006/relationships/table" Target="../tables/table295.xml"/><Relationship Id="rId15" Type="http://schemas.openxmlformats.org/officeDocument/2006/relationships/table" Target="../tables/table305.xml"/><Relationship Id="rId23" Type="http://schemas.openxmlformats.org/officeDocument/2006/relationships/table" Target="../tables/table313.xml"/><Relationship Id="rId28" Type="http://schemas.openxmlformats.org/officeDocument/2006/relationships/table" Target="../tables/table318.xml"/><Relationship Id="rId36" Type="http://schemas.openxmlformats.org/officeDocument/2006/relationships/table" Target="../tables/table326.xml"/><Relationship Id="rId10" Type="http://schemas.openxmlformats.org/officeDocument/2006/relationships/table" Target="../tables/table300.xml"/><Relationship Id="rId19" Type="http://schemas.openxmlformats.org/officeDocument/2006/relationships/table" Target="../tables/table309.xml"/><Relationship Id="rId31" Type="http://schemas.openxmlformats.org/officeDocument/2006/relationships/table" Target="../tables/table321.xml"/><Relationship Id="rId4" Type="http://schemas.openxmlformats.org/officeDocument/2006/relationships/table" Target="../tables/table294.xml"/><Relationship Id="rId9" Type="http://schemas.openxmlformats.org/officeDocument/2006/relationships/table" Target="../tables/table299.xml"/><Relationship Id="rId14" Type="http://schemas.openxmlformats.org/officeDocument/2006/relationships/table" Target="../tables/table304.xml"/><Relationship Id="rId22" Type="http://schemas.openxmlformats.org/officeDocument/2006/relationships/table" Target="../tables/table312.xml"/><Relationship Id="rId27" Type="http://schemas.openxmlformats.org/officeDocument/2006/relationships/table" Target="../tables/table317.xml"/><Relationship Id="rId30" Type="http://schemas.openxmlformats.org/officeDocument/2006/relationships/table" Target="../tables/table320.xml"/><Relationship Id="rId35" Type="http://schemas.openxmlformats.org/officeDocument/2006/relationships/table" Target="../tables/table325.xml"/><Relationship Id="rId43" Type="http://schemas.openxmlformats.org/officeDocument/2006/relationships/table" Target="../tables/table333.xml"/><Relationship Id="rId8" Type="http://schemas.openxmlformats.org/officeDocument/2006/relationships/table" Target="../tables/table298.xml"/><Relationship Id="rId3" Type="http://schemas.openxmlformats.org/officeDocument/2006/relationships/table" Target="../tables/table293.xml"/><Relationship Id="rId12" Type="http://schemas.openxmlformats.org/officeDocument/2006/relationships/table" Target="../tables/table302.xml"/><Relationship Id="rId17" Type="http://schemas.openxmlformats.org/officeDocument/2006/relationships/table" Target="../tables/table307.xml"/><Relationship Id="rId25" Type="http://schemas.openxmlformats.org/officeDocument/2006/relationships/table" Target="../tables/table315.xml"/><Relationship Id="rId33" Type="http://schemas.openxmlformats.org/officeDocument/2006/relationships/table" Target="../tables/table323.xml"/><Relationship Id="rId38" Type="http://schemas.openxmlformats.org/officeDocument/2006/relationships/table" Target="../tables/table328.xml"/></Relationships>
</file>

<file path=xl/worksheets/_rels/sheet14.xml.rels><?xml version="1.0" encoding="UTF-8" standalone="yes"?>
<Relationships xmlns="http://schemas.openxmlformats.org/package/2006/relationships"><Relationship Id="rId13" Type="http://schemas.openxmlformats.org/officeDocument/2006/relationships/table" Target="../tables/table344.xml"/><Relationship Id="rId18" Type="http://schemas.openxmlformats.org/officeDocument/2006/relationships/table" Target="../tables/table349.xml"/><Relationship Id="rId26" Type="http://schemas.openxmlformats.org/officeDocument/2006/relationships/table" Target="../tables/table357.xml"/><Relationship Id="rId39" Type="http://schemas.openxmlformats.org/officeDocument/2006/relationships/table" Target="../tables/table370.xml"/><Relationship Id="rId21" Type="http://schemas.openxmlformats.org/officeDocument/2006/relationships/table" Target="../tables/table352.xml"/><Relationship Id="rId34" Type="http://schemas.openxmlformats.org/officeDocument/2006/relationships/table" Target="../tables/table365.xml"/><Relationship Id="rId42" Type="http://schemas.openxmlformats.org/officeDocument/2006/relationships/table" Target="../tables/table373.xml"/><Relationship Id="rId7" Type="http://schemas.openxmlformats.org/officeDocument/2006/relationships/table" Target="../tables/table338.xml"/><Relationship Id="rId2" Type="http://schemas.openxmlformats.org/officeDocument/2006/relationships/drawing" Target="../drawings/drawing9.xml"/><Relationship Id="rId16" Type="http://schemas.openxmlformats.org/officeDocument/2006/relationships/table" Target="../tables/table347.xml"/><Relationship Id="rId20" Type="http://schemas.openxmlformats.org/officeDocument/2006/relationships/table" Target="../tables/table351.xml"/><Relationship Id="rId29" Type="http://schemas.openxmlformats.org/officeDocument/2006/relationships/table" Target="../tables/table360.xml"/><Relationship Id="rId41" Type="http://schemas.openxmlformats.org/officeDocument/2006/relationships/table" Target="../tables/table372.xml"/><Relationship Id="rId1" Type="http://schemas.openxmlformats.org/officeDocument/2006/relationships/printerSettings" Target="../printerSettings/printerSettings14.bin"/><Relationship Id="rId6" Type="http://schemas.openxmlformats.org/officeDocument/2006/relationships/table" Target="../tables/table337.xml"/><Relationship Id="rId11" Type="http://schemas.openxmlformats.org/officeDocument/2006/relationships/table" Target="../tables/table342.xml"/><Relationship Id="rId24" Type="http://schemas.openxmlformats.org/officeDocument/2006/relationships/table" Target="../tables/table355.xml"/><Relationship Id="rId32" Type="http://schemas.openxmlformats.org/officeDocument/2006/relationships/table" Target="../tables/table363.xml"/><Relationship Id="rId37" Type="http://schemas.openxmlformats.org/officeDocument/2006/relationships/table" Target="../tables/table368.xml"/><Relationship Id="rId40" Type="http://schemas.openxmlformats.org/officeDocument/2006/relationships/table" Target="../tables/table371.xml"/><Relationship Id="rId5" Type="http://schemas.openxmlformats.org/officeDocument/2006/relationships/table" Target="../tables/table336.xml"/><Relationship Id="rId15" Type="http://schemas.openxmlformats.org/officeDocument/2006/relationships/table" Target="../tables/table346.xml"/><Relationship Id="rId23" Type="http://schemas.openxmlformats.org/officeDocument/2006/relationships/table" Target="../tables/table354.xml"/><Relationship Id="rId28" Type="http://schemas.openxmlformats.org/officeDocument/2006/relationships/table" Target="../tables/table359.xml"/><Relationship Id="rId36" Type="http://schemas.openxmlformats.org/officeDocument/2006/relationships/table" Target="../tables/table367.xml"/><Relationship Id="rId10" Type="http://schemas.openxmlformats.org/officeDocument/2006/relationships/table" Target="../tables/table341.xml"/><Relationship Id="rId19" Type="http://schemas.openxmlformats.org/officeDocument/2006/relationships/table" Target="../tables/table350.xml"/><Relationship Id="rId31" Type="http://schemas.openxmlformats.org/officeDocument/2006/relationships/table" Target="../tables/table362.xml"/><Relationship Id="rId4" Type="http://schemas.openxmlformats.org/officeDocument/2006/relationships/table" Target="../tables/table335.xml"/><Relationship Id="rId9" Type="http://schemas.openxmlformats.org/officeDocument/2006/relationships/table" Target="../tables/table340.xml"/><Relationship Id="rId14" Type="http://schemas.openxmlformats.org/officeDocument/2006/relationships/table" Target="../tables/table345.xml"/><Relationship Id="rId22" Type="http://schemas.openxmlformats.org/officeDocument/2006/relationships/table" Target="../tables/table353.xml"/><Relationship Id="rId27" Type="http://schemas.openxmlformats.org/officeDocument/2006/relationships/table" Target="../tables/table358.xml"/><Relationship Id="rId30" Type="http://schemas.openxmlformats.org/officeDocument/2006/relationships/table" Target="../tables/table361.xml"/><Relationship Id="rId35" Type="http://schemas.openxmlformats.org/officeDocument/2006/relationships/table" Target="../tables/table366.xml"/><Relationship Id="rId43" Type="http://schemas.openxmlformats.org/officeDocument/2006/relationships/table" Target="../tables/table374.xml"/><Relationship Id="rId8" Type="http://schemas.openxmlformats.org/officeDocument/2006/relationships/table" Target="../tables/table339.xml"/><Relationship Id="rId3" Type="http://schemas.openxmlformats.org/officeDocument/2006/relationships/table" Target="../tables/table334.xml"/><Relationship Id="rId12" Type="http://schemas.openxmlformats.org/officeDocument/2006/relationships/table" Target="../tables/table343.xml"/><Relationship Id="rId17" Type="http://schemas.openxmlformats.org/officeDocument/2006/relationships/table" Target="../tables/table348.xml"/><Relationship Id="rId25" Type="http://schemas.openxmlformats.org/officeDocument/2006/relationships/table" Target="../tables/table356.xml"/><Relationship Id="rId33" Type="http://schemas.openxmlformats.org/officeDocument/2006/relationships/table" Target="../tables/table364.xml"/><Relationship Id="rId38" Type="http://schemas.openxmlformats.org/officeDocument/2006/relationships/table" Target="../tables/table369.xml"/></Relationships>
</file>

<file path=xl/worksheets/_rels/sheet15.xml.rels><?xml version="1.0" encoding="UTF-8" standalone="yes"?>
<Relationships xmlns="http://schemas.openxmlformats.org/package/2006/relationships"><Relationship Id="rId13" Type="http://schemas.openxmlformats.org/officeDocument/2006/relationships/table" Target="../tables/table385.xml"/><Relationship Id="rId18" Type="http://schemas.openxmlformats.org/officeDocument/2006/relationships/table" Target="../tables/table390.xml"/><Relationship Id="rId26" Type="http://schemas.openxmlformats.org/officeDocument/2006/relationships/table" Target="../tables/table398.xml"/><Relationship Id="rId39" Type="http://schemas.openxmlformats.org/officeDocument/2006/relationships/table" Target="../tables/table411.xml"/><Relationship Id="rId21" Type="http://schemas.openxmlformats.org/officeDocument/2006/relationships/table" Target="../tables/table393.xml"/><Relationship Id="rId34" Type="http://schemas.openxmlformats.org/officeDocument/2006/relationships/table" Target="../tables/table406.xml"/><Relationship Id="rId42" Type="http://schemas.openxmlformats.org/officeDocument/2006/relationships/table" Target="../tables/table414.xml"/><Relationship Id="rId7" Type="http://schemas.openxmlformats.org/officeDocument/2006/relationships/table" Target="../tables/table379.xml"/><Relationship Id="rId2" Type="http://schemas.openxmlformats.org/officeDocument/2006/relationships/drawing" Target="../drawings/drawing10.xml"/><Relationship Id="rId16" Type="http://schemas.openxmlformats.org/officeDocument/2006/relationships/table" Target="../tables/table388.xml"/><Relationship Id="rId20" Type="http://schemas.openxmlformats.org/officeDocument/2006/relationships/table" Target="../tables/table392.xml"/><Relationship Id="rId29" Type="http://schemas.openxmlformats.org/officeDocument/2006/relationships/table" Target="../tables/table401.xml"/><Relationship Id="rId41" Type="http://schemas.openxmlformats.org/officeDocument/2006/relationships/table" Target="../tables/table413.xml"/><Relationship Id="rId1" Type="http://schemas.openxmlformats.org/officeDocument/2006/relationships/printerSettings" Target="../printerSettings/printerSettings15.bin"/><Relationship Id="rId6" Type="http://schemas.openxmlformats.org/officeDocument/2006/relationships/table" Target="../tables/table378.xml"/><Relationship Id="rId11" Type="http://schemas.openxmlformats.org/officeDocument/2006/relationships/table" Target="../tables/table383.xml"/><Relationship Id="rId24" Type="http://schemas.openxmlformats.org/officeDocument/2006/relationships/table" Target="../tables/table396.xml"/><Relationship Id="rId32" Type="http://schemas.openxmlformats.org/officeDocument/2006/relationships/table" Target="../tables/table404.xml"/><Relationship Id="rId37" Type="http://schemas.openxmlformats.org/officeDocument/2006/relationships/table" Target="../tables/table409.xml"/><Relationship Id="rId40" Type="http://schemas.openxmlformats.org/officeDocument/2006/relationships/table" Target="../tables/table412.xml"/><Relationship Id="rId5" Type="http://schemas.openxmlformats.org/officeDocument/2006/relationships/table" Target="../tables/table377.xml"/><Relationship Id="rId15" Type="http://schemas.openxmlformats.org/officeDocument/2006/relationships/table" Target="../tables/table387.xml"/><Relationship Id="rId23" Type="http://schemas.openxmlformats.org/officeDocument/2006/relationships/table" Target="../tables/table395.xml"/><Relationship Id="rId28" Type="http://schemas.openxmlformats.org/officeDocument/2006/relationships/table" Target="../tables/table400.xml"/><Relationship Id="rId36" Type="http://schemas.openxmlformats.org/officeDocument/2006/relationships/table" Target="../tables/table408.xml"/><Relationship Id="rId10" Type="http://schemas.openxmlformats.org/officeDocument/2006/relationships/table" Target="../tables/table382.xml"/><Relationship Id="rId19" Type="http://schemas.openxmlformats.org/officeDocument/2006/relationships/table" Target="../tables/table391.xml"/><Relationship Id="rId31" Type="http://schemas.openxmlformats.org/officeDocument/2006/relationships/table" Target="../tables/table403.xml"/><Relationship Id="rId4" Type="http://schemas.openxmlformats.org/officeDocument/2006/relationships/table" Target="../tables/table376.xml"/><Relationship Id="rId9" Type="http://schemas.openxmlformats.org/officeDocument/2006/relationships/table" Target="../tables/table381.xml"/><Relationship Id="rId14" Type="http://schemas.openxmlformats.org/officeDocument/2006/relationships/table" Target="../tables/table386.xml"/><Relationship Id="rId22" Type="http://schemas.openxmlformats.org/officeDocument/2006/relationships/table" Target="../tables/table394.xml"/><Relationship Id="rId27" Type="http://schemas.openxmlformats.org/officeDocument/2006/relationships/table" Target="../tables/table399.xml"/><Relationship Id="rId30" Type="http://schemas.openxmlformats.org/officeDocument/2006/relationships/table" Target="../tables/table402.xml"/><Relationship Id="rId35" Type="http://schemas.openxmlformats.org/officeDocument/2006/relationships/table" Target="../tables/table407.xml"/><Relationship Id="rId43" Type="http://schemas.openxmlformats.org/officeDocument/2006/relationships/table" Target="../tables/table415.xml"/><Relationship Id="rId8" Type="http://schemas.openxmlformats.org/officeDocument/2006/relationships/table" Target="../tables/table380.xml"/><Relationship Id="rId3" Type="http://schemas.openxmlformats.org/officeDocument/2006/relationships/table" Target="../tables/table375.xml"/><Relationship Id="rId12" Type="http://schemas.openxmlformats.org/officeDocument/2006/relationships/table" Target="../tables/table384.xml"/><Relationship Id="rId17" Type="http://schemas.openxmlformats.org/officeDocument/2006/relationships/table" Target="../tables/table389.xml"/><Relationship Id="rId25" Type="http://schemas.openxmlformats.org/officeDocument/2006/relationships/table" Target="../tables/table397.xml"/><Relationship Id="rId33" Type="http://schemas.openxmlformats.org/officeDocument/2006/relationships/table" Target="../tables/table405.xml"/><Relationship Id="rId38" Type="http://schemas.openxmlformats.org/officeDocument/2006/relationships/table" Target="../tables/table410.xml"/></Relationships>
</file>

<file path=xl/worksheets/_rels/sheet16.xml.rels><?xml version="1.0" encoding="UTF-8" standalone="yes"?>
<Relationships xmlns="http://schemas.openxmlformats.org/package/2006/relationships"><Relationship Id="rId2" Type="http://schemas.openxmlformats.org/officeDocument/2006/relationships/table" Target="../tables/table4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table" Target="../tables/table417.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83A1CF-B790-4250-9557-9519CD54EC43}">
  <dimension ref="A1:H30"/>
  <sheetViews>
    <sheetView zoomScale="85" zoomScaleNormal="85" workbookViewId="0">
      <selection activeCell="D9" sqref="D9"/>
    </sheetView>
  </sheetViews>
  <sheetFormatPr baseColWidth="10" defaultColWidth="11.453125" defaultRowHeight="14.5" x14ac:dyDescent="0.35"/>
  <cols>
    <col min="2" max="2" width="18.54296875" customWidth="1"/>
    <col min="3" max="3" width="3" customWidth="1"/>
    <col min="4" max="4" width="42.7265625" customWidth="1"/>
    <col min="5" max="5" width="27.453125" customWidth="1"/>
    <col min="6" max="6" width="14" bestFit="1" customWidth="1"/>
    <col min="7" max="7" width="15.453125" customWidth="1"/>
  </cols>
  <sheetData>
    <row r="1" spans="1:8" x14ac:dyDescent="0.35">
      <c r="A1" s="144"/>
      <c r="B1" s="145"/>
      <c r="C1" s="145"/>
      <c r="D1" s="145"/>
      <c r="E1" s="145"/>
      <c r="F1" s="145"/>
      <c r="G1" s="145"/>
      <c r="H1" s="146"/>
    </row>
    <row r="2" spans="1:8" x14ac:dyDescent="0.35">
      <c r="A2" s="139"/>
      <c r="B2" s="119"/>
      <c r="C2" s="119"/>
      <c r="D2" s="119"/>
      <c r="E2" s="119"/>
      <c r="F2" s="119"/>
      <c r="G2" s="119"/>
      <c r="H2" s="115"/>
    </row>
    <row r="3" spans="1:8" ht="21" x14ac:dyDescent="0.5">
      <c r="A3" s="139"/>
      <c r="B3" s="147" t="s">
        <v>0</v>
      </c>
      <c r="C3" s="119"/>
      <c r="D3" s="119"/>
      <c r="E3" s="119"/>
      <c r="F3" s="119"/>
      <c r="G3" s="119"/>
      <c r="H3" s="115"/>
    </row>
    <row r="4" spans="1:8" x14ac:dyDescent="0.35">
      <c r="A4" s="139"/>
      <c r="B4" s="119"/>
      <c r="C4" s="119"/>
      <c r="D4" s="119"/>
      <c r="E4" s="119"/>
      <c r="F4" s="119"/>
      <c r="G4" s="119"/>
      <c r="H4" s="115"/>
    </row>
    <row r="5" spans="1:8" x14ac:dyDescent="0.35">
      <c r="A5" s="139"/>
      <c r="B5" s="119"/>
      <c r="C5" s="119"/>
      <c r="D5" s="119"/>
      <c r="E5" s="119"/>
      <c r="F5" s="119"/>
      <c r="G5" s="119"/>
      <c r="H5" s="115"/>
    </row>
    <row r="6" spans="1:8" hidden="1" x14ac:dyDescent="0.35">
      <c r="A6" s="139"/>
      <c r="B6" s="119"/>
      <c r="C6" s="119"/>
      <c r="D6" s="119"/>
      <c r="E6" s="119"/>
      <c r="F6" s="119"/>
      <c r="G6" s="119"/>
      <c r="H6" s="115"/>
    </row>
    <row r="7" spans="1:8" hidden="1" x14ac:dyDescent="0.35">
      <c r="A7" s="139"/>
      <c r="B7" s="143" t="s">
        <v>1</v>
      </c>
      <c r="C7" s="119"/>
      <c r="D7" s="116"/>
      <c r="E7" s="119"/>
      <c r="F7" s="119"/>
      <c r="G7" s="119"/>
      <c r="H7" s="115"/>
    </row>
    <row r="8" spans="1:8" x14ac:dyDescent="0.35">
      <c r="A8" s="139"/>
      <c r="B8" s="143"/>
      <c r="C8" s="119"/>
      <c r="D8" s="119"/>
      <c r="E8" s="119"/>
      <c r="F8" s="119"/>
      <c r="G8" s="119"/>
      <c r="H8" s="115"/>
    </row>
    <row r="9" spans="1:8" x14ac:dyDescent="0.35">
      <c r="A9" s="139"/>
      <c r="B9" s="143" t="s">
        <v>773</v>
      </c>
      <c r="C9" s="119"/>
      <c r="D9" s="116"/>
      <c r="E9" s="119"/>
      <c r="F9" s="119"/>
      <c r="G9" s="119"/>
      <c r="H9" s="115"/>
    </row>
    <row r="10" spans="1:8" hidden="1" x14ac:dyDescent="0.35">
      <c r="A10" s="139"/>
      <c r="B10" s="143"/>
      <c r="C10" s="119"/>
      <c r="D10" s="119"/>
      <c r="E10" s="119"/>
      <c r="F10" s="119"/>
      <c r="G10" s="119"/>
      <c r="H10" s="115"/>
    </row>
    <row r="11" spans="1:8" hidden="1" x14ac:dyDescent="0.35">
      <c r="A11" s="139"/>
      <c r="B11" s="143" t="s">
        <v>2</v>
      </c>
      <c r="C11" s="119"/>
      <c r="D11" s="116"/>
      <c r="E11" s="119"/>
      <c r="F11" s="119"/>
      <c r="G11" s="119"/>
      <c r="H11" s="115"/>
    </row>
    <row r="12" spans="1:8" x14ac:dyDescent="0.35">
      <c r="A12" s="139"/>
      <c r="B12" s="143"/>
      <c r="C12" s="119"/>
      <c r="D12" s="119"/>
      <c r="E12" s="119"/>
      <c r="F12" s="119"/>
      <c r="G12" s="119"/>
      <c r="H12" s="115"/>
    </row>
    <row r="13" spans="1:8" ht="39" customHeight="1" x14ac:dyDescent="0.35">
      <c r="A13" s="139"/>
      <c r="B13" s="143" t="s">
        <v>3</v>
      </c>
      <c r="C13" s="119"/>
      <c r="D13" s="166"/>
      <c r="E13" s="167"/>
      <c r="F13" s="119"/>
      <c r="G13" s="119"/>
      <c r="H13" s="115"/>
    </row>
    <row r="14" spans="1:8" x14ac:dyDescent="0.35">
      <c r="A14" s="139"/>
      <c r="B14" s="119"/>
      <c r="C14" s="119"/>
      <c r="D14" s="119"/>
      <c r="E14" s="119"/>
      <c r="F14" s="119"/>
      <c r="G14" s="119"/>
      <c r="H14" s="115"/>
    </row>
    <row r="15" spans="1:8" x14ac:dyDescent="0.35">
      <c r="A15" s="139"/>
      <c r="B15" s="119"/>
      <c r="C15" s="119"/>
      <c r="D15" s="119"/>
      <c r="E15" s="119"/>
      <c r="F15" s="119"/>
      <c r="G15" s="119"/>
      <c r="H15" s="115"/>
    </row>
    <row r="16" spans="1:8" x14ac:dyDescent="0.35">
      <c r="A16" s="139"/>
      <c r="B16" s="119"/>
      <c r="C16" s="119"/>
      <c r="D16" s="119"/>
      <c r="E16" s="119"/>
      <c r="F16" s="119"/>
      <c r="G16" s="119"/>
      <c r="H16" s="115"/>
    </row>
    <row r="17" spans="1:8" x14ac:dyDescent="0.35">
      <c r="A17" s="139"/>
      <c r="B17" s="119"/>
      <c r="C17" s="119"/>
      <c r="D17" s="170" t="s">
        <v>4</v>
      </c>
      <c r="E17" s="170"/>
      <c r="F17" s="148" t="s">
        <v>5</v>
      </c>
      <c r="G17" s="148" t="s">
        <v>6</v>
      </c>
      <c r="H17" s="115"/>
    </row>
    <row r="18" spans="1:8" ht="30.4" customHeight="1" x14ac:dyDescent="0.35">
      <c r="A18" s="139"/>
      <c r="B18" s="149" t="s">
        <v>7</v>
      </c>
      <c r="C18" s="140"/>
      <c r="D18" s="168" cm="1">
        <f t="array" aca="1" ref="D18" ca="1">IFERROR(INDIRECT(CONCATENATE(F18,"!E3")),"")</f>
        <v>0</v>
      </c>
      <c r="E18" s="169"/>
      <c r="F18" s="111" t="s">
        <v>8</v>
      </c>
      <c r="G18" s="141">
        <f ca="1">SUMIFS(TablaDatosCompletos[PresupuestoAI],TablaDatosCompletos[CodigoProyecto],DatosGenerales!F18)</f>
        <v>0</v>
      </c>
      <c r="H18" s="115"/>
    </row>
    <row r="19" spans="1:8" ht="30.4" customHeight="1" x14ac:dyDescent="0.35">
      <c r="A19" s="139"/>
      <c r="B19" s="149" t="s">
        <v>9</v>
      </c>
      <c r="C19" s="140"/>
      <c r="D19" s="168" cm="1">
        <f t="array" aca="1" ref="D19" ca="1">IFERROR(INDIRECT(CONCATENATE(F19,"!E3")),"")</f>
        <v>0</v>
      </c>
      <c r="E19" s="169"/>
      <c r="F19" s="111" t="s">
        <v>10</v>
      </c>
      <c r="G19" s="141">
        <f ca="1">SUMIFS(TablaDatosCompletos[PresupuestoAI],TablaDatosCompletos[CodigoProyecto],DatosGenerales!F19)</f>
        <v>0</v>
      </c>
      <c r="H19" s="115"/>
    </row>
    <row r="20" spans="1:8" ht="30.4" customHeight="1" x14ac:dyDescent="0.35">
      <c r="A20" s="139"/>
      <c r="B20" s="149" t="s">
        <v>11</v>
      </c>
      <c r="C20" s="140"/>
      <c r="D20" s="168" cm="1">
        <f t="array" aca="1" ref="D20" ca="1">IFERROR(INDIRECT(CONCATENATE(F20,"!E3")),"")</f>
        <v>0</v>
      </c>
      <c r="E20" s="169"/>
      <c r="F20" s="111" t="s">
        <v>12</v>
      </c>
      <c r="G20" s="141">
        <f ca="1">SUMIFS(TablaDatosCompletos[PresupuestoAI],TablaDatosCompletos[CodigoProyecto],DatosGenerales!F20)</f>
        <v>0</v>
      </c>
      <c r="H20" s="115"/>
    </row>
    <row r="21" spans="1:8" ht="30.4" customHeight="1" x14ac:dyDescent="0.35">
      <c r="A21" s="139"/>
      <c r="B21" s="149" t="s">
        <v>13</v>
      </c>
      <c r="C21" s="140"/>
      <c r="D21" s="168" cm="1">
        <f t="array" aca="1" ref="D21" ca="1">IFERROR(INDIRECT(CONCATENATE(F21,"!E3")),"")</f>
        <v>0</v>
      </c>
      <c r="E21" s="169"/>
      <c r="F21" s="111" t="s">
        <v>14</v>
      </c>
      <c r="G21" s="141">
        <f ca="1">SUMIFS(TablaDatosCompletos[PresupuestoAI],TablaDatosCompletos[CodigoProyecto],DatosGenerales!F21)</f>
        <v>0</v>
      </c>
      <c r="H21" s="115"/>
    </row>
    <row r="22" spans="1:8" ht="30.4" customHeight="1" x14ac:dyDescent="0.35">
      <c r="A22" s="139"/>
      <c r="B22" s="149" t="s">
        <v>15</v>
      </c>
      <c r="C22" s="140"/>
      <c r="D22" s="168" cm="1">
        <f t="array" aca="1" ref="D22" ca="1">IFERROR(INDIRECT(CONCATENATE(F22,"!E3")),"")</f>
        <v>0</v>
      </c>
      <c r="E22" s="169"/>
      <c r="F22" s="111" t="s">
        <v>16</v>
      </c>
      <c r="G22" s="141">
        <f ca="1">SUMIFS(TablaDatosCompletos[PresupuestoAI],TablaDatosCompletos[CodigoProyecto],DatosGenerales!F22)</f>
        <v>0</v>
      </c>
      <c r="H22" s="115"/>
    </row>
    <row r="23" spans="1:8" ht="30.4" customHeight="1" x14ac:dyDescent="0.35">
      <c r="A23" s="139"/>
      <c r="B23" s="149" t="s">
        <v>17</v>
      </c>
      <c r="C23" s="140"/>
      <c r="D23" s="168" cm="1">
        <f t="array" aca="1" ref="D23" ca="1">IFERROR(INDIRECT(CONCATENATE(F23,"!E3")),"")</f>
        <v>0</v>
      </c>
      <c r="E23" s="169"/>
      <c r="F23" s="111" t="s">
        <v>18</v>
      </c>
      <c r="G23" s="141">
        <f ca="1">SUMIFS(TablaDatosCompletos[PresupuestoAI],TablaDatosCompletos[CodigoProyecto],DatosGenerales!F23)</f>
        <v>0</v>
      </c>
      <c r="H23" s="115"/>
    </row>
    <row r="24" spans="1:8" ht="30.4" customHeight="1" x14ac:dyDescent="0.35">
      <c r="A24" s="139"/>
      <c r="B24" s="149" t="s">
        <v>19</v>
      </c>
      <c r="C24" s="140"/>
      <c r="D24" s="168" cm="1">
        <f t="array" aca="1" ref="D24" ca="1">IFERROR(INDIRECT(CONCATENATE(F24,"!E3")),"")</f>
        <v>0</v>
      </c>
      <c r="E24" s="169"/>
      <c r="F24" s="111" t="s">
        <v>20</v>
      </c>
      <c r="G24" s="141">
        <f ca="1">SUMIFS(TablaDatosCompletos[PresupuestoAI],TablaDatosCompletos[CodigoProyecto],DatosGenerales!F24)</f>
        <v>0</v>
      </c>
      <c r="H24" s="115"/>
    </row>
    <row r="25" spans="1:8" ht="30.4" customHeight="1" x14ac:dyDescent="0.35">
      <c r="A25" s="139"/>
      <c r="B25" s="149" t="s">
        <v>21</v>
      </c>
      <c r="C25" s="140"/>
      <c r="D25" s="168" cm="1">
        <f t="array" aca="1" ref="D25" ca="1">IFERROR(INDIRECT(CONCATENATE(F25,"!E3")),"")</f>
        <v>0</v>
      </c>
      <c r="E25" s="169"/>
      <c r="F25" s="111" t="s">
        <v>22</v>
      </c>
      <c r="G25" s="141">
        <f ca="1">SUMIFS(TablaDatosCompletos[PresupuestoAI],TablaDatosCompletos[CodigoProyecto],DatosGenerales!F25)</f>
        <v>0</v>
      </c>
      <c r="H25" s="115"/>
    </row>
    <row r="26" spans="1:8" ht="30.4" customHeight="1" x14ac:dyDescent="0.35">
      <c r="A26" s="139"/>
      <c r="B26" s="149" t="s">
        <v>23</v>
      </c>
      <c r="C26" s="140"/>
      <c r="D26" s="168" cm="1">
        <f t="array" aca="1" ref="D26" ca="1">IFERROR(INDIRECT(CONCATENATE(F26,"!E3")),"")</f>
        <v>0</v>
      </c>
      <c r="E26" s="169"/>
      <c r="F26" s="111" t="s">
        <v>24</v>
      </c>
      <c r="G26" s="141">
        <f ca="1">SUMIFS(TablaDatosCompletos[PresupuestoAI],TablaDatosCompletos[CodigoProyecto],DatosGenerales!F26)</f>
        <v>0</v>
      </c>
      <c r="H26" s="115"/>
    </row>
    <row r="27" spans="1:8" ht="30.4" customHeight="1" x14ac:dyDescent="0.35">
      <c r="A27" s="139"/>
      <c r="B27" s="149" t="s">
        <v>25</v>
      </c>
      <c r="C27" s="140"/>
      <c r="D27" s="168" cm="1">
        <f t="array" aca="1" ref="D27" ca="1">IFERROR(INDIRECT(CONCATENATE(F27,"!E3")),"")</f>
        <v>0</v>
      </c>
      <c r="E27" s="169"/>
      <c r="F27" s="111" t="s">
        <v>26</v>
      </c>
      <c r="G27" s="141">
        <f ca="1">SUMIFS(TablaDatosCompletos[PresupuestoAI],TablaDatosCompletos[CodigoProyecto],DatosGenerales!F27)</f>
        <v>0</v>
      </c>
      <c r="H27" s="115"/>
    </row>
    <row r="28" spans="1:8" x14ac:dyDescent="0.35">
      <c r="A28" s="139"/>
      <c r="B28" s="119"/>
      <c r="C28" s="119"/>
      <c r="D28" s="119"/>
      <c r="E28" s="119"/>
      <c r="F28" s="119"/>
      <c r="G28" s="119"/>
      <c r="H28" s="115"/>
    </row>
    <row r="29" spans="1:8" x14ac:dyDescent="0.35">
      <c r="A29" s="139"/>
      <c r="B29" s="119"/>
      <c r="C29" s="119"/>
      <c r="D29" s="119"/>
      <c r="E29" s="165" t="s">
        <v>793</v>
      </c>
      <c r="F29" s="119"/>
      <c r="G29" s="164">
        <f ca="1">SUM(G18:G27)</f>
        <v>0</v>
      </c>
      <c r="H29" s="115"/>
    </row>
    <row r="30" spans="1:8" x14ac:dyDescent="0.35">
      <c r="A30" s="142"/>
      <c r="B30" s="121"/>
      <c r="C30" s="121"/>
      <c r="D30" s="121"/>
      <c r="E30" s="121"/>
      <c r="F30" s="121"/>
      <c r="G30" s="163"/>
      <c r="H30" s="123"/>
    </row>
  </sheetData>
  <sheetProtection algorithmName="SHA-512" hashValue="XFxZ87D9vJjnJ4+sewSkSOn42KamVMzV7M1o5vtq72ZjwLEiIojEDv+xm2QzqsWPIJwJJMuAROyarUV2R/3bhA==" saltValue="c1m61oN6qb9GX5MILD8ALg==" spinCount="100000" sheet="1" objects="1" scenarios="1" selectLockedCells="1"/>
  <mergeCells count="12">
    <mergeCell ref="D13:E13"/>
    <mergeCell ref="D24:E24"/>
    <mergeCell ref="D25:E25"/>
    <mergeCell ref="D26:E26"/>
    <mergeCell ref="D27:E27"/>
    <mergeCell ref="D17:E17"/>
    <mergeCell ref="D18:E18"/>
    <mergeCell ref="D19:E19"/>
    <mergeCell ref="D20:E20"/>
    <mergeCell ref="D21:E21"/>
    <mergeCell ref="D22:E22"/>
    <mergeCell ref="D23:E23"/>
  </mergeCells>
  <phoneticPr fontId="7"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4CF678-6911-42E3-B8CF-F61692E4DD5F}">
  <dimension ref="B1:P20"/>
  <sheetViews>
    <sheetView zoomScale="85" zoomScaleNormal="85" workbookViewId="0"/>
  </sheetViews>
  <sheetFormatPr baseColWidth="10" defaultColWidth="11.453125" defaultRowHeight="14.5" x14ac:dyDescent="0.35"/>
  <cols>
    <col min="2" max="2" width="38.453125" style="1" customWidth="1"/>
    <col min="3" max="3" width="12.7265625" customWidth="1"/>
    <col min="4" max="4" width="39.26953125" customWidth="1"/>
    <col min="5" max="5" width="23.81640625" customWidth="1"/>
    <col min="6" max="15" width="18" customWidth="1"/>
    <col min="16" max="16" width="23.81640625" customWidth="1"/>
  </cols>
  <sheetData>
    <row r="1" spans="2:16" x14ac:dyDescent="0.35">
      <c r="D1" t="s">
        <v>27</v>
      </c>
      <c r="E1" s="64" t="s">
        <v>6</v>
      </c>
      <c r="F1" s="14" t="s">
        <v>8</v>
      </c>
      <c r="G1" s="14" t="s">
        <v>10</v>
      </c>
      <c r="H1" s="14" t="s">
        <v>12</v>
      </c>
      <c r="I1" s="14" t="s">
        <v>14</v>
      </c>
      <c r="J1" s="14" t="s">
        <v>16</v>
      </c>
      <c r="K1" s="14" t="s">
        <v>18</v>
      </c>
      <c r="L1" s="14" t="s">
        <v>20</v>
      </c>
      <c r="M1" s="14" t="s">
        <v>22</v>
      </c>
      <c r="N1" s="14" t="s">
        <v>24</v>
      </c>
      <c r="O1" s="14" t="s">
        <v>26</v>
      </c>
    </row>
    <row r="2" spans="2:16" ht="43.5" x14ac:dyDescent="0.35">
      <c r="D2" s="12" t="s">
        <v>28</v>
      </c>
      <c r="E2" s="84">
        <f ca="1">SUM($E$9:$E$10)</f>
        <v>0</v>
      </c>
      <c r="F2" s="85">
        <f t="shared" ref="F2:O2" ca="1" si="0">SUM(F9:F10)</f>
        <v>0</v>
      </c>
      <c r="G2" s="85">
        <f t="shared" ca="1" si="0"/>
        <v>0</v>
      </c>
      <c r="H2" s="85">
        <f t="shared" ca="1" si="0"/>
        <v>0</v>
      </c>
      <c r="I2" s="85">
        <f t="shared" ca="1" si="0"/>
        <v>0</v>
      </c>
      <c r="J2" s="85">
        <f t="shared" ca="1" si="0"/>
        <v>0</v>
      </c>
      <c r="K2" s="85">
        <f t="shared" ca="1" si="0"/>
        <v>0</v>
      </c>
      <c r="L2" s="85">
        <f t="shared" ca="1" si="0"/>
        <v>0</v>
      </c>
      <c r="M2" s="85">
        <f t="shared" ca="1" si="0"/>
        <v>0</v>
      </c>
      <c r="N2" s="85">
        <f t="shared" ca="1" si="0"/>
        <v>0</v>
      </c>
      <c r="O2" s="85">
        <f t="shared" ca="1" si="0"/>
        <v>0</v>
      </c>
    </row>
    <row r="3" spans="2:16" ht="29" x14ac:dyDescent="0.35">
      <c r="D3" s="12" t="s">
        <v>29</v>
      </c>
      <c r="E3" s="84">
        <f t="shared" ref="E3" ca="1" si="1">SUM($E$11:$E$17)</f>
        <v>0</v>
      </c>
      <c r="F3" s="85">
        <f ca="1">SUM(F$11:F$17)</f>
        <v>0</v>
      </c>
      <c r="G3" s="85">
        <f t="shared" ref="G3:O3" ca="1" si="2">SUM(G$11:G$17)</f>
        <v>0</v>
      </c>
      <c r="H3" s="85">
        <f t="shared" ca="1" si="2"/>
        <v>0</v>
      </c>
      <c r="I3" s="85">
        <f t="shared" ca="1" si="2"/>
        <v>0</v>
      </c>
      <c r="J3" s="85">
        <f t="shared" ca="1" si="2"/>
        <v>0</v>
      </c>
      <c r="K3" s="85">
        <f t="shared" ca="1" si="2"/>
        <v>0</v>
      </c>
      <c r="L3" s="85">
        <f t="shared" ca="1" si="2"/>
        <v>0</v>
      </c>
      <c r="M3" s="85">
        <f t="shared" ca="1" si="2"/>
        <v>0</v>
      </c>
      <c r="N3" s="85">
        <f t="shared" ca="1" si="2"/>
        <v>0</v>
      </c>
      <c r="O3" s="85">
        <f t="shared" ca="1" si="2"/>
        <v>0</v>
      </c>
    </row>
    <row r="4" spans="2:16" ht="43.5" x14ac:dyDescent="0.35">
      <c r="D4" s="12" t="s">
        <v>30</v>
      </c>
      <c r="E4" s="84">
        <f ca="1">SUM($E$18)</f>
        <v>0</v>
      </c>
      <c r="F4" s="85">
        <f ca="1">SUM(F$18)</f>
        <v>0</v>
      </c>
      <c r="G4" s="85">
        <f t="shared" ref="G4:O4" ca="1" si="3">SUM(G$18)</f>
        <v>0</v>
      </c>
      <c r="H4" s="85">
        <f t="shared" ca="1" si="3"/>
        <v>0</v>
      </c>
      <c r="I4" s="85">
        <f t="shared" ca="1" si="3"/>
        <v>0</v>
      </c>
      <c r="J4" s="85">
        <f t="shared" ca="1" si="3"/>
        <v>0</v>
      </c>
      <c r="K4" s="85">
        <f t="shared" ca="1" si="3"/>
        <v>0</v>
      </c>
      <c r="L4" s="85">
        <f t="shared" ca="1" si="3"/>
        <v>0</v>
      </c>
      <c r="M4" s="85">
        <f t="shared" ca="1" si="3"/>
        <v>0</v>
      </c>
      <c r="N4" s="85">
        <f t="shared" ca="1" si="3"/>
        <v>0</v>
      </c>
      <c r="O4" s="85">
        <f t="shared" ca="1" si="3"/>
        <v>0</v>
      </c>
    </row>
    <row r="5" spans="2:16" ht="43.5" x14ac:dyDescent="0.35">
      <c r="D5" s="12" t="s">
        <v>31</v>
      </c>
      <c r="E5" s="84">
        <f ca="1">SUM($E$19)</f>
        <v>0</v>
      </c>
      <c r="F5" s="85">
        <f ca="1">SUM(F$19)</f>
        <v>0</v>
      </c>
      <c r="G5" s="85">
        <f t="shared" ref="G5:O5" ca="1" si="4">SUM(G$19)</f>
        <v>0</v>
      </c>
      <c r="H5" s="85">
        <f t="shared" ca="1" si="4"/>
        <v>0</v>
      </c>
      <c r="I5" s="85">
        <f t="shared" ca="1" si="4"/>
        <v>0</v>
      </c>
      <c r="J5" s="85">
        <f t="shared" ca="1" si="4"/>
        <v>0</v>
      </c>
      <c r="K5" s="85">
        <f t="shared" ca="1" si="4"/>
        <v>0</v>
      </c>
      <c r="L5" s="85">
        <f t="shared" ca="1" si="4"/>
        <v>0</v>
      </c>
      <c r="M5" s="85">
        <f t="shared" ca="1" si="4"/>
        <v>0</v>
      </c>
      <c r="N5" s="85">
        <f t="shared" ca="1" si="4"/>
        <v>0</v>
      </c>
      <c r="O5" s="85">
        <f t="shared" ca="1" si="4"/>
        <v>0</v>
      </c>
    </row>
    <row r="8" spans="2:16" x14ac:dyDescent="0.35">
      <c r="B8" s="62" t="s">
        <v>32</v>
      </c>
      <c r="C8" s="13" t="s">
        <v>33</v>
      </c>
      <c r="D8" s="13" t="s">
        <v>34</v>
      </c>
      <c r="E8" s="14" t="s">
        <v>35</v>
      </c>
      <c r="F8" s="14" t="s">
        <v>8</v>
      </c>
      <c r="G8" s="14" t="s">
        <v>10</v>
      </c>
      <c r="H8" s="14" t="s">
        <v>12</v>
      </c>
      <c r="I8" s="14" t="s">
        <v>14</v>
      </c>
      <c r="J8" s="14" t="s">
        <v>16</v>
      </c>
      <c r="K8" s="14" t="s">
        <v>18</v>
      </c>
      <c r="L8" s="14" t="s">
        <v>20</v>
      </c>
      <c r="M8" s="14" t="s">
        <v>22</v>
      </c>
      <c r="N8" s="14" t="s">
        <v>24</v>
      </c>
      <c r="O8" s="63" t="s">
        <v>26</v>
      </c>
      <c r="P8" s="63" t="s">
        <v>36</v>
      </c>
    </row>
    <row r="9" spans="2:16" ht="43.5" x14ac:dyDescent="0.35">
      <c r="B9" s="6" t="s">
        <v>28</v>
      </c>
      <c r="C9" s="2" t="s">
        <v>37</v>
      </c>
      <c r="D9" s="12" t="s">
        <v>38</v>
      </c>
      <c r="E9" s="84">
        <f ca="1">SUMIFS(TablaDatosCompletos[PresupuestoAI],TablaDatosCompletos[Subtipo de acción],Tabla91[[#This Row],[SubtipodeAccion]])</f>
        <v>0</v>
      </c>
      <c r="F9" s="86">
        <f ca="1">SUMIFS(TablaDatosCompletos[PresupuestoAI],TablaDatosCompletos[CodigoProyecto],Tabla91[[#Headers],[Proyecto1]],TablaDatosCompletos[Subtipo de acción],Tabla91[[#This Row],[SubtipodeAccion]])</f>
        <v>0</v>
      </c>
      <c r="G9" s="86">
        <f ca="1">SUMIFS(TablaDatosCompletos[PresupuestoAI],TablaDatosCompletos[CodigoProyecto],Tabla91[[#Headers],[Proyecto2]],TablaDatosCompletos[Subtipo de acción],Tabla91[[#This Row],[SubtipodeAccion]])</f>
        <v>0</v>
      </c>
      <c r="H9" s="86">
        <f ca="1">SUMIFS(TablaDatosCompletos[PresupuestoAI],TablaDatosCompletos[CodigoProyecto],Tabla91[[#Headers],[Proyecto3]],TablaDatosCompletos[Subtipo de acción],Tabla91[[#This Row],[SubtipodeAccion]])</f>
        <v>0</v>
      </c>
      <c r="I9" s="86">
        <f ca="1">SUMIFS(TablaDatosCompletos[PresupuestoAI],TablaDatosCompletos[CodigoProyecto],Tabla91[[#Headers],[Proyecto4]],TablaDatosCompletos[Subtipo de acción],Tabla91[[#This Row],[SubtipodeAccion]])</f>
        <v>0</v>
      </c>
      <c r="J9" s="86">
        <f ca="1">SUMIFS(TablaDatosCompletos[PresupuestoAI],TablaDatosCompletos[CodigoProyecto],Tabla91[[#Headers],[Proyecto5]],TablaDatosCompletos[Subtipo de acción],Tabla91[[#This Row],[SubtipodeAccion]])</f>
        <v>0</v>
      </c>
      <c r="K9" s="86">
        <f ca="1">SUMIFS(TablaDatosCompletos[PresupuestoAI],TablaDatosCompletos[CodigoProyecto],Tabla91[[#Headers],[Proyecto6]],TablaDatosCompletos[Subtipo de acción],Tabla91[[#This Row],[SubtipodeAccion]])</f>
        <v>0</v>
      </c>
      <c r="L9" s="86">
        <f ca="1">SUMIFS(TablaDatosCompletos[PresupuestoAI],TablaDatosCompletos[CodigoProyecto],Tabla91[[#Headers],[Proyecto7]],TablaDatosCompletos[Subtipo de acción],Tabla91[[#This Row],[SubtipodeAccion]])</f>
        <v>0</v>
      </c>
      <c r="M9" s="86">
        <f ca="1">SUMIFS(TablaDatosCompletos[PresupuestoAI],TablaDatosCompletos[CodigoProyecto],Tabla91[[#Headers],[Proyecto8]],TablaDatosCompletos[Subtipo de acción],Tabla91[[#This Row],[SubtipodeAccion]])</f>
        <v>0</v>
      </c>
      <c r="N9" s="86">
        <f ca="1">SUMIFS(TablaDatosCompletos[PresupuestoAI],TablaDatosCompletos[CodigoProyecto],Tabla91[[#Headers],[Proyecto9]],TablaDatosCompletos[Subtipo de acción],Tabla91[[#This Row],[SubtipodeAccion]])</f>
        <v>0</v>
      </c>
      <c r="O9" s="86">
        <f ca="1">SUMIFS(TablaDatosCompletos[PresupuestoAI],TablaDatosCompletos[CodigoProyecto],Tabla91[[#Headers],[Proyecto10]],TablaDatosCompletos[Subtipo de acción],Tabla91[[#This Row],[SubtipodeAccion]])</f>
        <v>0</v>
      </c>
      <c r="P9" s="87">
        <f ca="1">SUM(Tabla91[[#This Row],[Proyecto1]:[Proyecto10]])</f>
        <v>0</v>
      </c>
    </row>
    <row r="10" spans="2:16" ht="43.5" x14ac:dyDescent="0.35">
      <c r="B10" s="6" t="s">
        <v>28</v>
      </c>
      <c r="C10" s="2" t="s">
        <v>39</v>
      </c>
      <c r="D10" s="12" t="s">
        <v>40</v>
      </c>
      <c r="E10" s="84">
        <f ca="1">SUMIFS(TablaDatosCompletos[PresupuestoAI],TablaDatosCompletos[Subtipo de acción],Tabla91[[#This Row],[SubtipodeAccion]])</f>
        <v>0</v>
      </c>
      <c r="F10" s="86">
        <f ca="1">SUMIFS(TablaDatosCompletos[PresupuestoAI],TablaDatosCompletos[CodigoProyecto],Tabla91[[#Headers],[Proyecto1]],TablaDatosCompletos[Subtipo de acción],Tabla91[[#This Row],[SubtipodeAccion]])</f>
        <v>0</v>
      </c>
      <c r="G10" s="86">
        <f ca="1">SUMIFS(TablaDatosCompletos[PresupuestoAI],TablaDatosCompletos[CodigoProyecto],Tabla91[[#Headers],[Proyecto2]],TablaDatosCompletos[Subtipo de acción],Tabla91[[#This Row],[SubtipodeAccion]])</f>
        <v>0</v>
      </c>
      <c r="H10" s="86">
        <f ca="1">SUMIFS(TablaDatosCompletos[PresupuestoAI],TablaDatosCompletos[CodigoProyecto],Tabla91[[#Headers],[Proyecto3]],TablaDatosCompletos[Subtipo de acción],Tabla91[[#This Row],[SubtipodeAccion]])</f>
        <v>0</v>
      </c>
      <c r="I10" s="86">
        <f ca="1">SUMIFS(TablaDatosCompletos[PresupuestoAI],TablaDatosCompletos[CodigoProyecto],Tabla91[[#Headers],[Proyecto4]],TablaDatosCompletos[Subtipo de acción],Tabla91[[#This Row],[SubtipodeAccion]])</f>
        <v>0</v>
      </c>
      <c r="J10" s="86">
        <f ca="1">SUMIFS(TablaDatosCompletos[PresupuestoAI],TablaDatosCompletos[CodigoProyecto],Tabla91[[#Headers],[Proyecto5]],TablaDatosCompletos[Subtipo de acción],Tabla91[[#This Row],[SubtipodeAccion]])</f>
        <v>0</v>
      </c>
      <c r="K10" s="86">
        <f ca="1">SUMIFS(TablaDatosCompletos[PresupuestoAI],TablaDatosCompletos[CodigoProyecto],Tabla91[[#Headers],[Proyecto6]],TablaDatosCompletos[Subtipo de acción],Tabla91[[#This Row],[SubtipodeAccion]])</f>
        <v>0</v>
      </c>
      <c r="L10" s="86">
        <f ca="1">SUMIFS(TablaDatosCompletos[PresupuestoAI],TablaDatosCompletos[CodigoProyecto],Tabla91[[#Headers],[Proyecto7]],TablaDatosCompletos[Subtipo de acción],Tabla91[[#This Row],[SubtipodeAccion]])</f>
        <v>0</v>
      </c>
      <c r="M10" s="86">
        <f ca="1">SUMIFS(TablaDatosCompletos[PresupuestoAI],TablaDatosCompletos[CodigoProyecto],Tabla91[[#Headers],[Proyecto8]],TablaDatosCompletos[Subtipo de acción],Tabla91[[#This Row],[SubtipodeAccion]])</f>
        <v>0</v>
      </c>
      <c r="N10" s="86">
        <f ca="1">SUMIFS(TablaDatosCompletos[PresupuestoAI],TablaDatosCompletos[CodigoProyecto],Tabla91[[#Headers],[Proyecto9]],TablaDatosCompletos[Subtipo de acción],Tabla91[[#This Row],[SubtipodeAccion]])</f>
        <v>0</v>
      </c>
      <c r="O10" s="88">
        <f ca="1">SUMIFS(TablaDatosCompletos[PresupuestoAI],TablaDatosCompletos[CodigoProyecto],Tabla91[[#Headers],[Proyecto10]],TablaDatosCompletos[Subtipo de acción],Tabla91[[#This Row],[SubtipodeAccion]])</f>
        <v>0</v>
      </c>
      <c r="P10" s="86">
        <f ca="1">SUM(Tabla91[[#This Row],[Proyecto1]:[Proyecto10]])</f>
        <v>0</v>
      </c>
    </row>
    <row r="11" spans="2:16" ht="29" x14ac:dyDescent="0.35">
      <c r="B11" s="6" t="s">
        <v>29</v>
      </c>
      <c r="C11" s="2" t="s">
        <v>41</v>
      </c>
      <c r="D11" s="89" t="s">
        <v>42</v>
      </c>
      <c r="E11" s="84">
        <f ca="1">SUMIFS(TablaDatosCompletos[PresupuestoAI],TablaDatosCompletos[Subtipo de acción],Tabla91[[#This Row],[SubtipodeAccion]])</f>
        <v>0</v>
      </c>
      <c r="F11" s="86">
        <f ca="1">SUMIFS(TablaDatosCompletos[PresupuestoAI],TablaDatosCompletos[CodigoProyecto],Tabla91[[#Headers],[Proyecto1]],TablaDatosCompletos[Subtipo de acción],Tabla91[[#This Row],[SubtipodeAccion]])</f>
        <v>0</v>
      </c>
      <c r="G11" s="86">
        <f ca="1">SUMIFS(TablaDatosCompletos[PresupuestoAI],TablaDatosCompletos[CodigoProyecto],Tabla91[[#Headers],[Proyecto2]],TablaDatosCompletos[Subtipo de acción],Tabla91[[#This Row],[SubtipodeAccion]])</f>
        <v>0</v>
      </c>
      <c r="H11" s="86">
        <f ca="1">SUMIFS(TablaDatosCompletos[PresupuestoAI],TablaDatosCompletos[CodigoProyecto],Tabla91[[#Headers],[Proyecto3]],TablaDatosCompletos[Subtipo de acción],Tabla91[[#This Row],[SubtipodeAccion]])</f>
        <v>0</v>
      </c>
      <c r="I11" s="86">
        <f ca="1">SUMIFS(TablaDatosCompletos[PresupuestoAI],TablaDatosCompletos[CodigoProyecto],Tabla91[[#Headers],[Proyecto4]],TablaDatosCompletos[Subtipo de acción],Tabla91[[#This Row],[SubtipodeAccion]])</f>
        <v>0</v>
      </c>
      <c r="J11" s="86">
        <f ca="1">SUMIFS(TablaDatosCompletos[PresupuestoAI],TablaDatosCompletos[CodigoProyecto],Tabla91[[#Headers],[Proyecto5]],TablaDatosCompletos[Subtipo de acción],Tabla91[[#This Row],[SubtipodeAccion]])</f>
        <v>0</v>
      </c>
      <c r="K11" s="86">
        <f ca="1">SUMIFS(TablaDatosCompletos[PresupuestoAI],TablaDatosCompletos[CodigoProyecto],Tabla91[[#Headers],[Proyecto6]],TablaDatosCompletos[Subtipo de acción],Tabla91[[#This Row],[SubtipodeAccion]])</f>
        <v>0</v>
      </c>
      <c r="L11" s="86">
        <f ca="1">SUMIFS(TablaDatosCompletos[PresupuestoAI],TablaDatosCompletos[CodigoProyecto],Tabla91[[#Headers],[Proyecto7]],TablaDatosCompletos[Subtipo de acción],Tabla91[[#This Row],[SubtipodeAccion]])</f>
        <v>0</v>
      </c>
      <c r="M11" s="86">
        <f ca="1">SUMIFS(TablaDatosCompletos[PresupuestoAI],TablaDatosCompletos[CodigoProyecto],Tabla91[[#Headers],[Proyecto8]],TablaDatosCompletos[Subtipo de acción],Tabla91[[#This Row],[SubtipodeAccion]])</f>
        <v>0</v>
      </c>
      <c r="N11" s="86">
        <f ca="1">SUMIFS(TablaDatosCompletos[PresupuestoAI],TablaDatosCompletos[CodigoProyecto],Tabla91[[#Headers],[Proyecto9]],TablaDatosCompletos[Subtipo de acción],Tabla91[[#This Row],[SubtipodeAccion]])</f>
        <v>0</v>
      </c>
      <c r="O11" s="88">
        <f ca="1">SUMIFS(TablaDatosCompletos[PresupuestoAI],TablaDatosCompletos[CodigoProyecto],Tabla91[[#Headers],[Proyecto10]],TablaDatosCompletos[Subtipo de acción],Tabla91[[#This Row],[SubtipodeAccion]])</f>
        <v>0</v>
      </c>
      <c r="P11" s="86">
        <f ca="1">SUM(Tabla91[[#This Row],[Proyecto1]:[Proyecto10]])</f>
        <v>0</v>
      </c>
    </row>
    <row r="12" spans="2:16" ht="29" x14ac:dyDescent="0.35">
      <c r="B12" s="6" t="s">
        <v>29</v>
      </c>
      <c r="C12" s="2" t="s">
        <v>43</v>
      </c>
      <c r="D12" s="89" t="s">
        <v>44</v>
      </c>
      <c r="E12" s="84">
        <f ca="1">SUMIFS(TablaDatosCompletos[PresupuestoAI],TablaDatosCompletos[Subtipo de acción],Tabla91[[#This Row],[SubtipodeAccion]])</f>
        <v>0</v>
      </c>
      <c r="F12" s="86">
        <f ca="1">SUMIFS(TablaDatosCompletos[PresupuestoAI],TablaDatosCompletos[CodigoProyecto],Tabla91[[#Headers],[Proyecto1]],TablaDatosCompletos[Subtipo de acción],Tabla91[[#This Row],[SubtipodeAccion]])</f>
        <v>0</v>
      </c>
      <c r="G12" s="86">
        <f ca="1">SUMIFS(TablaDatosCompletos[PresupuestoAI],TablaDatosCompletos[CodigoProyecto],Tabla91[[#Headers],[Proyecto2]],TablaDatosCompletos[Subtipo de acción],Tabla91[[#This Row],[SubtipodeAccion]])</f>
        <v>0</v>
      </c>
      <c r="H12" s="86">
        <f ca="1">SUMIFS(TablaDatosCompletos[PresupuestoAI],TablaDatosCompletos[CodigoProyecto],Tabla91[[#Headers],[Proyecto3]],TablaDatosCompletos[Subtipo de acción],Tabla91[[#This Row],[SubtipodeAccion]])</f>
        <v>0</v>
      </c>
      <c r="I12" s="86">
        <f ca="1">SUMIFS(TablaDatosCompletos[PresupuestoAI],TablaDatosCompletos[CodigoProyecto],Tabla91[[#Headers],[Proyecto4]],TablaDatosCompletos[Subtipo de acción],Tabla91[[#This Row],[SubtipodeAccion]])</f>
        <v>0</v>
      </c>
      <c r="J12" s="86">
        <f ca="1">SUMIFS(TablaDatosCompletos[PresupuestoAI],TablaDatosCompletos[CodigoProyecto],Tabla91[[#Headers],[Proyecto5]],TablaDatosCompletos[Subtipo de acción],Tabla91[[#This Row],[SubtipodeAccion]])</f>
        <v>0</v>
      </c>
      <c r="K12" s="86">
        <f ca="1">SUMIFS(TablaDatosCompletos[PresupuestoAI],TablaDatosCompletos[CodigoProyecto],Tabla91[[#Headers],[Proyecto6]],TablaDatosCompletos[Subtipo de acción],Tabla91[[#This Row],[SubtipodeAccion]])</f>
        <v>0</v>
      </c>
      <c r="L12" s="86">
        <f ca="1">SUMIFS(TablaDatosCompletos[PresupuestoAI],TablaDatosCompletos[CodigoProyecto],Tabla91[[#Headers],[Proyecto7]],TablaDatosCompletos[Subtipo de acción],Tabla91[[#This Row],[SubtipodeAccion]])</f>
        <v>0</v>
      </c>
      <c r="M12" s="86">
        <f ca="1">SUMIFS(TablaDatosCompletos[PresupuestoAI],TablaDatosCompletos[CodigoProyecto],Tabla91[[#Headers],[Proyecto8]],TablaDatosCompletos[Subtipo de acción],Tabla91[[#This Row],[SubtipodeAccion]])</f>
        <v>0</v>
      </c>
      <c r="N12" s="86">
        <f ca="1">SUMIFS(TablaDatosCompletos[PresupuestoAI],TablaDatosCompletos[CodigoProyecto],Tabla91[[#Headers],[Proyecto9]],TablaDatosCompletos[Subtipo de acción],Tabla91[[#This Row],[SubtipodeAccion]])</f>
        <v>0</v>
      </c>
      <c r="O12" s="88">
        <f ca="1">SUMIFS(TablaDatosCompletos[PresupuestoAI],TablaDatosCompletos[CodigoProyecto],Tabla91[[#Headers],[Proyecto10]],TablaDatosCompletos[Subtipo de acción],Tabla91[[#This Row],[SubtipodeAccion]])</f>
        <v>0</v>
      </c>
      <c r="P12" s="86">
        <f ca="1">SUM(Tabla91[[#This Row],[Proyecto1]:[Proyecto10]])</f>
        <v>0</v>
      </c>
    </row>
    <row r="13" spans="2:16" ht="29" x14ac:dyDescent="0.35">
      <c r="B13" s="6" t="s">
        <v>29</v>
      </c>
      <c r="C13" s="2" t="s">
        <v>45</v>
      </c>
      <c r="D13" s="89" t="s">
        <v>46</v>
      </c>
      <c r="E13" s="84">
        <f ca="1">SUMIFS(TablaDatosCompletos[PresupuestoAI],TablaDatosCompletos[Subtipo de acción],Tabla91[[#This Row],[SubtipodeAccion]])</f>
        <v>0</v>
      </c>
      <c r="F13" s="86">
        <f ca="1">SUMIFS(TablaDatosCompletos[PresupuestoAI],TablaDatosCompletos[CodigoProyecto],Tabla91[[#Headers],[Proyecto1]],TablaDatosCompletos[Subtipo de acción],Tabla91[[#This Row],[SubtipodeAccion]])</f>
        <v>0</v>
      </c>
      <c r="G13" s="86">
        <f ca="1">SUMIFS(TablaDatosCompletos[PresupuestoAI],TablaDatosCompletos[CodigoProyecto],Tabla91[[#Headers],[Proyecto2]],TablaDatosCompletos[Subtipo de acción],Tabla91[[#This Row],[SubtipodeAccion]])</f>
        <v>0</v>
      </c>
      <c r="H13" s="86">
        <f ca="1">SUMIFS(TablaDatosCompletos[PresupuestoAI],TablaDatosCompletos[CodigoProyecto],Tabla91[[#Headers],[Proyecto3]],TablaDatosCompletos[Subtipo de acción],Tabla91[[#This Row],[SubtipodeAccion]])</f>
        <v>0</v>
      </c>
      <c r="I13" s="86">
        <f ca="1">SUMIFS(TablaDatosCompletos[PresupuestoAI],TablaDatosCompletos[CodigoProyecto],Tabla91[[#Headers],[Proyecto4]],TablaDatosCompletos[Subtipo de acción],Tabla91[[#This Row],[SubtipodeAccion]])</f>
        <v>0</v>
      </c>
      <c r="J13" s="86">
        <f ca="1">SUMIFS(TablaDatosCompletos[PresupuestoAI],TablaDatosCompletos[CodigoProyecto],Tabla91[[#Headers],[Proyecto5]],TablaDatosCompletos[Subtipo de acción],Tabla91[[#This Row],[SubtipodeAccion]])</f>
        <v>0</v>
      </c>
      <c r="K13" s="86">
        <f ca="1">SUMIFS(TablaDatosCompletos[PresupuestoAI],TablaDatosCompletos[CodigoProyecto],Tabla91[[#Headers],[Proyecto6]],TablaDatosCompletos[Subtipo de acción],Tabla91[[#This Row],[SubtipodeAccion]])</f>
        <v>0</v>
      </c>
      <c r="L13" s="86">
        <f ca="1">SUMIFS(TablaDatosCompletos[PresupuestoAI],TablaDatosCompletos[CodigoProyecto],Tabla91[[#Headers],[Proyecto7]],TablaDatosCompletos[Subtipo de acción],Tabla91[[#This Row],[SubtipodeAccion]])</f>
        <v>0</v>
      </c>
      <c r="M13" s="86">
        <f ca="1">SUMIFS(TablaDatosCompletos[PresupuestoAI],TablaDatosCompletos[CodigoProyecto],Tabla91[[#Headers],[Proyecto8]],TablaDatosCompletos[Subtipo de acción],Tabla91[[#This Row],[SubtipodeAccion]])</f>
        <v>0</v>
      </c>
      <c r="N13" s="86">
        <f ca="1">SUMIFS(TablaDatosCompletos[PresupuestoAI],TablaDatosCompletos[CodigoProyecto],Tabla91[[#Headers],[Proyecto9]],TablaDatosCompletos[Subtipo de acción],Tabla91[[#This Row],[SubtipodeAccion]])</f>
        <v>0</v>
      </c>
      <c r="O13" s="88">
        <f ca="1">SUMIFS(TablaDatosCompletos[PresupuestoAI],TablaDatosCompletos[CodigoProyecto],Tabla91[[#Headers],[Proyecto10]],TablaDatosCompletos[Subtipo de acción],Tabla91[[#This Row],[SubtipodeAccion]])</f>
        <v>0</v>
      </c>
      <c r="P13" s="86">
        <f ca="1">SUM(Tabla91[[#This Row],[Proyecto1]:[Proyecto10]])</f>
        <v>0</v>
      </c>
    </row>
    <row r="14" spans="2:16" ht="43.5" x14ac:dyDescent="0.35">
      <c r="B14" s="6" t="s">
        <v>29</v>
      </c>
      <c r="C14" s="2" t="s">
        <v>47</v>
      </c>
      <c r="D14" s="12" t="s">
        <v>48</v>
      </c>
      <c r="E14" s="84">
        <f ca="1">SUMIFS(TablaDatosCompletos[PresupuestoAI],TablaDatosCompletos[Subtipo de acción],Tabla91[[#This Row],[SubtipodeAccion]])</f>
        <v>0</v>
      </c>
      <c r="F14" s="86">
        <f ca="1">SUMIFS(TablaDatosCompletos[PresupuestoAI],TablaDatosCompletos[CodigoProyecto],Tabla91[[#Headers],[Proyecto1]],TablaDatosCompletos[Subtipo de acción],Tabla91[[#This Row],[SubtipodeAccion]])</f>
        <v>0</v>
      </c>
      <c r="G14" s="86">
        <f ca="1">SUMIFS(TablaDatosCompletos[PresupuestoAI],TablaDatosCompletos[CodigoProyecto],Tabla91[[#Headers],[Proyecto2]],TablaDatosCompletos[Subtipo de acción],Tabla91[[#This Row],[SubtipodeAccion]])</f>
        <v>0</v>
      </c>
      <c r="H14" s="86">
        <f ca="1">SUMIFS(TablaDatosCompletos[PresupuestoAI],TablaDatosCompletos[CodigoProyecto],Tabla91[[#Headers],[Proyecto3]],TablaDatosCompletos[Subtipo de acción],Tabla91[[#This Row],[SubtipodeAccion]])</f>
        <v>0</v>
      </c>
      <c r="I14" s="86">
        <f ca="1">SUMIFS(TablaDatosCompletos[PresupuestoAI],TablaDatosCompletos[CodigoProyecto],Tabla91[[#Headers],[Proyecto4]],TablaDatosCompletos[Subtipo de acción],Tabla91[[#This Row],[SubtipodeAccion]])</f>
        <v>0</v>
      </c>
      <c r="J14" s="86">
        <f ca="1">SUMIFS(TablaDatosCompletos[PresupuestoAI],TablaDatosCompletos[CodigoProyecto],Tabla91[[#Headers],[Proyecto5]],TablaDatosCompletos[Subtipo de acción],Tabla91[[#This Row],[SubtipodeAccion]])</f>
        <v>0</v>
      </c>
      <c r="K14" s="86">
        <f ca="1">SUMIFS(TablaDatosCompletos[PresupuestoAI],TablaDatosCompletos[CodigoProyecto],Tabla91[[#Headers],[Proyecto6]],TablaDatosCompletos[Subtipo de acción],Tabla91[[#This Row],[SubtipodeAccion]])</f>
        <v>0</v>
      </c>
      <c r="L14" s="86">
        <f ca="1">SUMIFS(TablaDatosCompletos[PresupuestoAI],TablaDatosCompletos[CodigoProyecto],Tabla91[[#Headers],[Proyecto7]],TablaDatosCompletos[Subtipo de acción],Tabla91[[#This Row],[SubtipodeAccion]])</f>
        <v>0</v>
      </c>
      <c r="M14" s="86">
        <f ca="1">SUMIFS(TablaDatosCompletos[PresupuestoAI],TablaDatosCompletos[CodigoProyecto],Tabla91[[#Headers],[Proyecto8]],TablaDatosCompletos[Subtipo de acción],Tabla91[[#This Row],[SubtipodeAccion]])</f>
        <v>0</v>
      </c>
      <c r="N14" s="86">
        <f ca="1">SUMIFS(TablaDatosCompletos[PresupuestoAI],TablaDatosCompletos[CodigoProyecto],Tabla91[[#Headers],[Proyecto9]],TablaDatosCompletos[Subtipo de acción],Tabla91[[#This Row],[SubtipodeAccion]])</f>
        <v>0</v>
      </c>
      <c r="O14" s="88">
        <f ca="1">SUMIFS(TablaDatosCompletos[PresupuestoAI],TablaDatosCompletos[CodigoProyecto],Tabla91[[#Headers],[Proyecto10]],TablaDatosCompletos[Subtipo de acción],Tabla91[[#This Row],[SubtipodeAccion]])</f>
        <v>0</v>
      </c>
      <c r="P14" s="86">
        <f ca="1">SUM(Tabla91[[#This Row],[Proyecto1]:[Proyecto10]])</f>
        <v>0</v>
      </c>
    </row>
    <row r="15" spans="2:16" ht="29" x14ac:dyDescent="0.35">
      <c r="B15" s="6" t="s">
        <v>29</v>
      </c>
      <c r="C15" s="2" t="s">
        <v>49</v>
      </c>
      <c r="D15" s="12" t="s">
        <v>50</v>
      </c>
      <c r="E15" s="84">
        <f ca="1">SUMIFS(TablaDatosCompletos[PresupuestoAI],TablaDatosCompletos[Subtipo de acción],Tabla91[[#This Row],[SubtipodeAccion]])</f>
        <v>0</v>
      </c>
      <c r="F15" s="86">
        <f ca="1">SUMIFS(TablaDatosCompletos[PresupuestoAI],TablaDatosCompletos[CodigoProyecto],Tabla91[[#Headers],[Proyecto1]],TablaDatosCompletos[Subtipo de acción],Tabla91[[#This Row],[SubtipodeAccion]])</f>
        <v>0</v>
      </c>
      <c r="G15" s="86">
        <f ca="1">SUMIFS(TablaDatosCompletos[PresupuestoAI],TablaDatosCompletos[CodigoProyecto],Tabla91[[#Headers],[Proyecto2]],TablaDatosCompletos[Subtipo de acción],Tabla91[[#This Row],[SubtipodeAccion]])</f>
        <v>0</v>
      </c>
      <c r="H15" s="86">
        <f ca="1">SUMIFS(TablaDatosCompletos[PresupuestoAI],TablaDatosCompletos[CodigoProyecto],Tabla91[[#Headers],[Proyecto3]],TablaDatosCompletos[Subtipo de acción],Tabla91[[#This Row],[SubtipodeAccion]])</f>
        <v>0</v>
      </c>
      <c r="I15" s="86">
        <f ca="1">SUMIFS(TablaDatosCompletos[PresupuestoAI],TablaDatosCompletos[CodigoProyecto],Tabla91[[#Headers],[Proyecto4]],TablaDatosCompletos[Subtipo de acción],Tabla91[[#This Row],[SubtipodeAccion]])</f>
        <v>0</v>
      </c>
      <c r="J15" s="86">
        <f ca="1">SUMIFS(TablaDatosCompletos[PresupuestoAI],TablaDatosCompletos[CodigoProyecto],Tabla91[[#Headers],[Proyecto5]],TablaDatosCompletos[Subtipo de acción],Tabla91[[#This Row],[SubtipodeAccion]])</f>
        <v>0</v>
      </c>
      <c r="K15" s="86">
        <f ca="1">SUMIFS(TablaDatosCompletos[PresupuestoAI],TablaDatosCompletos[CodigoProyecto],Tabla91[[#Headers],[Proyecto6]],TablaDatosCompletos[Subtipo de acción],Tabla91[[#This Row],[SubtipodeAccion]])</f>
        <v>0</v>
      </c>
      <c r="L15" s="86">
        <f ca="1">SUMIFS(TablaDatosCompletos[PresupuestoAI],TablaDatosCompletos[CodigoProyecto],Tabla91[[#Headers],[Proyecto7]],TablaDatosCompletos[Subtipo de acción],Tabla91[[#This Row],[SubtipodeAccion]])</f>
        <v>0</v>
      </c>
      <c r="M15" s="86">
        <f ca="1">SUMIFS(TablaDatosCompletos[PresupuestoAI],TablaDatosCompletos[CodigoProyecto],Tabla91[[#Headers],[Proyecto8]],TablaDatosCompletos[Subtipo de acción],Tabla91[[#This Row],[SubtipodeAccion]])</f>
        <v>0</v>
      </c>
      <c r="N15" s="86">
        <f ca="1">SUMIFS(TablaDatosCompletos[PresupuestoAI],TablaDatosCompletos[CodigoProyecto],Tabla91[[#Headers],[Proyecto9]],TablaDatosCompletos[Subtipo de acción],Tabla91[[#This Row],[SubtipodeAccion]])</f>
        <v>0</v>
      </c>
      <c r="O15" s="88">
        <f ca="1">SUMIFS(TablaDatosCompletos[PresupuestoAI],TablaDatosCompletos[CodigoProyecto],Tabla91[[#Headers],[Proyecto10]],TablaDatosCompletos[Subtipo de acción],Tabla91[[#This Row],[SubtipodeAccion]])</f>
        <v>0</v>
      </c>
      <c r="P15" s="86">
        <f ca="1">SUM(Tabla91[[#This Row],[Proyecto1]:[Proyecto10]])</f>
        <v>0</v>
      </c>
    </row>
    <row r="16" spans="2:16" ht="29" x14ac:dyDescent="0.35">
      <c r="B16" s="6" t="s">
        <v>29</v>
      </c>
      <c r="C16" s="2" t="s">
        <v>51</v>
      </c>
      <c r="D16" s="12" t="s">
        <v>52</v>
      </c>
      <c r="E16" s="84">
        <f ca="1">SUMIFS(TablaDatosCompletos[PresupuestoAI],TablaDatosCompletos[Subtipo de acción],Tabla91[[#This Row],[SubtipodeAccion]])</f>
        <v>0</v>
      </c>
      <c r="F16" s="86">
        <f ca="1">SUMIFS(TablaDatosCompletos[PresupuestoAI],TablaDatosCompletos[CodigoProyecto],Tabla91[[#Headers],[Proyecto1]],TablaDatosCompletos[Subtipo de acción],Tabla91[[#This Row],[SubtipodeAccion]])</f>
        <v>0</v>
      </c>
      <c r="G16" s="86">
        <f ca="1">SUMIFS(TablaDatosCompletos[PresupuestoAI],TablaDatosCompletos[CodigoProyecto],Tabla91[[#Headers],[Proyecto2]],TablaDatosCompletos[Subtipo de acción],Tabla91[[#This Row],[SubtipodeAccion]])</f>
        <v>0</v>
      </c>
      <c r="H16" s="86">
        <f ca="1">SUMIFS(TablaDatosCompletos[PresupuestoAI],TablaDatosCompletos[CodigoProyecto],Tabla91[[#Headers],[Proyecto3]],TablaDatosCompletos[Subtipo de acción],Tabla91[[#This Row],[SubtipodeAccion]])</f>
        <v>0</v>
      </c>
      <c r="I16" s="86">
        <f ca="1">SUMIFS(TablaDatosCompletos[PresupuestoAI],TablaDatosCompletos[CodigoProyecto],Tabla91[[#Headers],[Proyecto4]],TablaDatosCompletos[Subtipo de acción],Tabla91[[#This Row],[SubtipodeAccion]])</f>
        <v>0</v>
      </c>
      <c r="J16" s="86">
        <f ca="1">SUMIFS(TablaDatosCompletos[PresupuestoAI],TablaDatosCompletos[CodigoProyecto],Tabla91[[#Headers],[Proyecto5]],TablaDatosCompletos[Subtipo de acción],Tabla91[[#This Row],[SubtipodeAccion]])</f>
        <v>0</v>
      </c>
      <c r="K16" s="86">
        <f ca="1">SUMIFS(TablaDatosCompletos[PresupuestoAI],TablaDatosCompletos[CodigoProyecto],Tabla91[[#Headers],[Proyecto6]],TablaDatosCompletos[Subtipo de acción],Tabla91[[#This Row],[SubtipodeAccion]])</f>
        <v>0</v>
      </c>
      <c r="L16" s="86">
        <f ca="1">SUMIFS(TablaDatosCompletos[PresupuestoAI],TablaDatosCompletos[CodigoProyecto],Tabla91[[#Headers],[Proyecto7]],TablaDatosCompletos[Subtipo de acción],Tabla91[[#This Row],[SubtipodeAccion]])</f>
        <v>0</v>
      </c>
      <c r="M16" s="86">
        <f ca="1">SUMIFS(TablaDatosCompletos[PresupuestoAI],TablaDatosCompletos[CodigoProyecto],Tabla91[[#Headers],[Proyecto8]],TablaDatosCompletos[Subtipo de acción],Tabla91[[#This Row],[SubtipodeAccion]])</f>
        <v>0</v>
      </c>
      <c r="N16" s="86">
        <f ca="1">SUMIFS(TablaDatosCompletos[PresupuestoAI],TablaDatosCompletos[CodigoProyecto],Tabla91[[#Headers],[Proyecto9]],TablaDatosCompletos[Subtipo de acción],Tabla91[[#This Row],[SubtipodeAccion]])</f>
        <v>0</v>
      </c>
      <c r="O16" s="88">
        <f ca="1">SUMIFS(TablaDatosCompletos[PresupuestoAI],TablaDatosCompletos[CodigoProyecto],Tabla91[[#Headers],[Proyecto10]],TablaDatosCompletos[Subtipo de acción],Tabla91[[#This Row],[SubtipodeAccion]])</f>
        <v>0</v>
      </c>
      <c r="P16" s="86">
        <f ca="1">SUM(Tabla91[[#This Row],[Proyecto1]:[Proyecto10]])</f>
        <v>0</v>
      </c>
    </row>
    <row r="17" spans="2:16" ht="43.5" x14ac:dyDescent="0.35">
      <c r="B17" s="6" t="s">
        <v>29</v>
      </c>
      <c r="C17" s="2" t="s">
        <v>53</v>
      </c>
      <c r="D17" s="12" t="s">
        <v>54</v>
      </c>
      <c r="E17" s="84">
        <f ca="1">SUMIFS(TablaDatosCompletos[PresupuestoAI],TablaDatosCompletos[Subtipo de acción],Tabla91[[#This Row],[SubtipodeAccion]])</f>
        <v>0</v>
      </c>
      <c r="F17" s="86">
        <f ca="1">SUMIFS(TablaDatosCompletos[PresupuestoAI],TablaDatosCompletos[CodigoProyecto],Tabla91[[#Headers],[Proyecto1]],TablaDatosCompletos[Subtipo de acción],Tabla91[[#This Row],[SubtipodeAccion]])</f>
        <v>0</v>
      </c>
      <c r="G17" s="86">
        <f ca="1">SUMIFS(TablaDatosCompletos[PresupuestoAI],TablaDatosCompletos[CodigoProyecto],Tabla91[[#Headers],[Proyecto2]],TablaDatosCompletos[Subtipo de acción],Tabla91[[#This Row],[SubtipodeAccion]])</f>
        <v>0</v>
      </c>
      <c r="H17" s="86">
        <f ca="1">SUMIFS(TablaDatosCompletos[PresupuestoAI],TablaDatosCompletos[CodigoProyecto],Tabla91[[#Headers],[Proyecto3]],TablaDatosCompletos[Subtipo de acción],Tabla91[[#This Row],[SubtipodeAccion]])</f>
        <v>0</v>
      </c>
      <c r="I17" s="86">
        <f ca="1">SUMIFS(TablaDatosCompletos[PresupuestoAI],TablaDatosCompletos[CodigoProyecto],Tabla91[[#Headers],[Proyecto4]],TablaDatosCompletos[Subtipo de acción],Tabla91[[#This Row],[SubtipodeAccion]])</f>
        <v>0</v>
      </c>
      <c r="J17" s="86">
        <f ca="1">SUMIFS(TablaDatosCompletos[PresupuestoAI],TablaDatosCompletos[CodigoProyecto],Tabla91[[#Headers],[Proyecto5]],TablaDatosCompletos[Subtipo de acción],Tabla91[[#This Row],[SubtipodeAccion]])</f>
        <v>0</v>
      </c>
      <c r="K17" s="86">
        <f ca="1">SUMIFS(TablaDatosCompletos[PresupuestoAI],TablaDatosCompletos[CodigoProyecto],Tabla91[[#Headers],[Proyecto6]],TablaDatosCompletos[Subtipo de acción],Tabla91[[#This Row],[SubtipodeAccion]])</f>
        <v>0</v>
      </c>
      <c r="L17" s="86">
        <f ca="1">SUMIFS(TablaDatosCompletos[PresupuestoAI],TablaDatosCompletos[CodigoProyecto],Tabla91[[#Headers],[Proyecto7]],TablaDatosCompletos[Subtipo de acción],Tabla91[[#This Row],[SubtipodeAccion]])</f>
        <v>0</v>
      </c>
      <c r="M17" s="86">
        <f ca="1">SUMIFS(TablaDatosCompletos[PresupuestoAI],TablaDatosCompletos[CodigoProyecto],Tabla91[[#Headers],[Proyecto8]],TablaDatosCompletos[Subtipo de acción],Tabla91[[#This Row],[SubtipodeAccion]])</f>
        <v>0</v>
      </c>
      <c r="N17" s="86">
        <f ca="1">SUMIFS(TablaDatosCompletos[PresupuestoAI],TablaDatosCompletos[CodigoProyecto],Tabla91[[#Headers],[Proyecto9]],TablaDatosCompletos[Subtipo de acción],Tabla91[[#This Row],[SubtipodeAccion]])</f>
        <v>0</v>
      </c>
      <c r="O17" s="88">
        <f ca="1">SUMIFS(TablaDatosCompletos[PresupuestoAI],TablaDatosCompletos[CodigoProyecto],Tabla91[[#Headers],[Proyecto10]],TablaDatosCompletos[Subtipo de acción],Tabla91[[#This Row],[SubtipodeAccion]])</f>
        <v>0</v>
      </c>
      <c r="P17" s="86">
        <f ca="1">SUM(Tabla91[[#This Row],[Proyecto1]:[Proyecto10]])</f>
        <v>0</v>
      </c>
    </row>
    <row r="18" spans="2:16" ht="43.5" x14ac:dyDescent="0.35">
      <c r="B18" s="6" t="s">
        <v>30</v>
      </c>
      <c r="C18" s="2" t="s">
        <v>55</v>
      </c>
      <c r="D18" s="12" t="s">
        <v>56</v>
      </c>
      <c r="E18" s="84">
        <f ca="1">SUMIFS(TablaDatosCompletos[PresupuestoAI],TablaDatosCompletos[Subtipo de acción],Tabla91[[#This Row],[SubtipodeAccion]])</f>
        <v>0</v>
      </c>
      <c r="F18" s="86">
        <f ca="1">SUMIFS(TablaDatosCompletos[PresupuestoAI],TablaDatosCompletos[CodigoProyecto],Tabla91[[#Headers],[Proyecto1]],TablaDatosCompletos[Subtipo de acción],Tabla91[[#This Row],[SubtipodeAccion]])</f>
        <v>0</v>
      </c>
      <c r="G18" s="86">
        <f ca="1">SUMIFS(TablaDatosCompletos[PresupuestoAI],TablaDatosCompletos[CodigoProyecto],Tabla91[[#Headers],[Proyecto2]],TablaDatosCompletos[Subtipo de acción],Tabla91[[#This Row],[SubtipodeAccion]])</f>
        <v>0</v>
      </c>
      <c r="H18" s="86">
        <f ca="1">SUMIFS(TablaDatosCompletos[PresupuestoAI],TablaDatosCompletos[CodigoProyecto],Tabla91[[#Headers],[Proyecto3]],TablaDatosCompletos[Subtipo de acción],Tabla91[[#This Row],[SubtipodeAccion]])</f>
        <v>0</v>
      </c>
      <c r="I18" s="86">
        <f ca="1">SUMIFS(TablaDatosCompletos[PresupuestoAI],TablaDatosCompletos[CodigoProyecto],Tabla91[[#Headers],[Proyecto4]],TablaDatosCompletos[Subtipo de acción],Tabla91[[#This Row],[SubtipodeAccion]])</f>
        <v>0</v>
      </c>
      <c r="J18" s="86">
        <f ca="1">SUMIFS(TablaDatosCompletos[PresupuestoAI],TablaDatosCompletos[CodigoProyecto],Tabla91[[#Headers],[Proyecto5]],TablaDatosCompletos[Subtipo de acción],Tabla91[[#This Row],[SubtipodeAccion]])</f>
        <v>0</v>
      </c>
      <c r="K18" s="86">
        <f ca="1">SUMIFS(TablaDatosCompletos[PresupuestoAI],TablaDatosCompletos[CodigoProyecto],Tabla91[[#Headers],[Proyecto6]],TablaDatosCompletos[Subtipo de acción],Tabla91[[#This Row],[SubtipodeAccion]])</f>
        <v>0</v>
      </c>
      <c r="L18" s="86">
        <f ca="1">SUMIFS(TablaDatosCompletos[PresupuestoAI],TablaDatosCompletos[CodigoProyecto],Tabla91[[#Headers],[Proyecto7]],TablaDatosCompletos[Subtipo de acción],Tabla91[[#This Row],[SubtipodeAccion]])</f>
        <v>0</v>
      </c>
      <c r="M18" s="86">
        <f ca="1">SUMIFS(TablaDatosCompletos[PresupuestoAI],TablaDatosCompletos[CodigoProyecto],Tabla91[[#Headers],[Proyecto8]],TablaDatosCompletos[Subtipo de acción],Tabla91[[#This Row],[SubtipodeAccion]])</f>
        <v>0</v>
      </c>
      <c r="N18" s="86">
        <f ca="1">SUMIFS(TablaDatosCompletos[PresupuestoAI],TablaDatosCompletos[CodigoProyecto],Tabla91[[#Headers],[Proyecto9]],TablaDatosCompletos[Subtipo de acción],Tabla91[[#This Row],[SubtipodeAccion]])</f>
        <v>0</v>
      </c>
      <c r="O18" s="88">
        <f ca="1">SUMIFS(TablaDatosCompletos[PresupuestoAI],TablaDatosCompletos[CodigoProyecto],Tabla91[[#Headers],[Proyecto10]],TablaDatosCompletos[Subtipo de acción],Tabla91[[#This Row],[SubtipodeAccion]])</f>
        <v>0</v>
      </c>
      <c r="P18" s="86">
        <f ca="1">SUM(Tabla91[[#This Row],[Proyecto1]:[Proyecto10]])</f>
        <v>0</v>
      </c>
    </row>
    <row r="19" spans="2:16" ht="43.5" x14ac:dyDescent="0.35">
      <c r="B19" s="9" t="s">
        <v>31</v>
      </c>
      <c r="C19" s="90" t="s">
        <v>57</v>
      </c>
      <c r="D19" s="91" t="s">
        <v>58</v>
      </c>
      <c r="E19" s="92">
        <f ca="1">SUMIFS(TablaDatosCompletos[PresupuestoAI],TablaDatosCompletos[Subtipo de acción],Tabla91[[#This Row],[SubtipodeAccion]])</f>
        <v>0</v>
      </c>
      <c r="F19" s="93">
        <f ca="1">SUMIFS(TablaDatosCompletos[PresupuestoAI],TablaDatosCompletos[CodigoProyecto],Tabla91[[#Headers],[Proyecto1]],TablaDatosCompletos[Subtipo de acción],Tabla91[[#This Row],[SubtipodeAccion]])</f>
        <v>0</v>
      </c>
      <c r="G19" s="93">
        <f ca="1">SUMIFS(TablaDatosCompletos[PresupuestoAI],TablaDatosCompletos[CodigoProyecto],Tabla91[[#Headers],[Proyecto2]],TablaDatosCompletos[Subtipo de acción],Tabla91[[#This Row],[SubtipodeAccion]])</f>
        <v>0</v>
      </c>
      <c r="H19" s="93">
        <f ca="1">SUMIFS(TablaDatosCompletos[PresupuestoAI],TablaDatosCompletos[CodigoProyecto],Tabla91[[#Headers],[Proyecto3]],TablaDatosCompletos[Subtipo de acción],Tabla91[[#This Row],[SubtipodeAccion]])</f>
        <v>0</v>
      </c>
      <c r="I19" s="93">
        <f ca="1">SUMIFS(TablaDatosCompletos[PresupuestoAI],TablaDatosCompletos[CodigoProyecto],Tabla91[[#Headers],[Proyecto4]],TablaDatosCompletos[Subtipo de acción],Tabla91[[#This Row],[SubtipodeAccion]])</f>
        <v>0</v>
      </c>
      <c r="J19" s="93">
        <f ca="1">SUMIFS(TablaDatosCompletos[PresupuestoAI],TablaDatosCompletos[CodigoProyecto],Tabla91[[#Headers],[Proyecto5]],TablaDatosCompletos[Subtipo de acción],Tabla91[[#This Row],[SubtipodeAccion]])</f>
        <v>0</v>
      </c>
      <c r="K19" s="93">
        <f ca="1">SUMIFS(TablaDatosCompletos[PresupuestoAI],TablaDatosCompletos[CodigoProyecto],Tabla91[[#Headers],[Proyecto6]],TablaDatosCompletos[Subtipo de acción],Tabla91[[#This Row],[SubtipodeAccion]])</f>
        <v>0</v>
      </c>
      <c r="L19" s="93">
        <f ca="1">SUMIFS(TablaDatosCompletos[PresupuestoAI],TablaDatosCompletos[CodigoProyecto],Tabla91[[#Headers],[Proyecto7]],TablaDatosCompletos[Subtipo de acción],Tabla91[[#This Row],[SubtipodeAccion]])</f>
        <v>0</v>
      </c>
      <c r="M19" s="93">
        <f ca="1">SUMIFS(TablaDatosCompletos[PresupuestoAI],TablaDatosCompletos[CodigoProyecto],Tabla91[[#Headers],[Proyecto8]],TablaDatosCompletos[Subtipo de acción],Tabla91[[#This Row],[SubtipodeAccion]])</f>
        <v>0</v>
      </c>
      <c r="N19" s="93">
        <f ca="1">SUMIFS(TablaDatosCompletos[PresupuestoAI],TablaDatosCompletos[CodigoProyecto],Tabla91[[#Headers],[Proyecto9]],TablaDatosCompletos[Subtipo de acción],Tabla91[[#This Row],[SubtipodeAccion]])</f>
        <v>0</v>
      </c>
      <c r="O19" s="94">
        <f ca="1">SUMIFS(TablaDatosCompletos[PresupuestoAI],TablaDatosCompletos[CodigoProyecto],Tabla91[[#Headers],[Proyecto10]],TablaDatosCompletos[Subtipo de acción],Tabla91[[#This Row],[SubtipodeAccion]])</f>
        <v>0</v>
      </c>
      <c r="P19" s="93">
        <f ca="1">SUM(Tabla91[[#This Row],[Proyecto1]:[Proyecto10]])</f>
        <v>0</v>
      </c>
    </row>
    <row r="20" spans="2:16" x14ac:dyDescent="0.35">
      <c r="G20" s="21"/>
    </row>
  </sheetData>
  <sheetProtection algorithmName="SHA-512" hashValue="Do9KPr+mc2Yjnapp3I7GBAx9ZDUis2ayRZpwZJ1Roa1FcR5pHgBdES8QfyLbGB2T6i6HX5a+1SE077IwKAMiIw==" saltValue="aR9Z+FM8DQxSUXugSC9ikg==" spinCount="100000" sheet="1" objects="1" scenarios="1" selectLockedCells="1"/>
  <phoneticPr fontId="7" type="noConversion"/>
  <pageMargins left="0.7" right="0.7" top="0.75" bottom="0.75" header="0.3" footer="0.3"/>
  <pageSetup paperSize="9" orientation="portrait" r:id="rId1"/>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C35A9B-342E-4DF6-AFFB-A553C6CD2DB2}">
  <dimension ref="A1:O49"/>
  <sheetViews>
    <sheetView zoomScale="85" zoomScaleNormal="85" workbookViewId="0">
      <pane ySplit="3" topLeftCell="A4" activePane="bottomLeft" state="frozen"/>
      <selection pane="bottomLeft"/>
    </sheetView>
  </sheetViews>
  <sheetFormatPr baseColWidth="10" defaultColWidth="11.453125" defaultRowHeight="14.5" x14ac:dyDescent="0.35"/>
  <cols>
    <col min="1" max="1" width="35.54296875" style="30" customWidth="1"/>
    <col min="2" max="2" width="30" style="1" customWidth="1"/>
    <col min="3" max="3" width="17.81640625" style="1" customWidth="1"/>
    <col min="4" max="4" width="80" style="1" customWidth="1"/>
    <col min="5" max="5" width="15.26953125" style="61" bestFit="1" customWidth="1"/>
    <col min="6" max="15" width="15.26953125" style="39" customWidth="1"/>
  </cols>
  <sheetData>
    <row r="1" spans="1:15" ht="30" customHeight="1" x14ac:dyDescent="0.35">
      <c r="D1" s="171" t="s">
        <v>771</v>
      </c>
      <c r="E1" s="172"/>
      <c r="F1" s="172"/>
      <c r="G1" s="172"/>
      <c r="H1" s="172"/>
      <c r="I1" s="172"/>
      <c r="J1" s="172"/>
      <c r="K1" s="173"/>
    </row>
    <row r="2" spans="1:15" ht="15" thickBot="1" x14ac:dyDescent="0.4">
      <c r="E2" s="56"/>
      <c r="F2" s="57"/>
      <c r="G2" s="58"/>
      <c r="H2" s="56"/>
      <c r="I2" s="57"/>
      <c r="J2" s="58"/>
    </row>
    <row r="3" spans="1:15" x14ac:dyDescent="0.35">
      <c r="A3" s="50" t="s">
        <v>59</v>
      </c>
      <c r="B3" s="22" t="s">
        <v>60</v>
      </c>
      <c r="C3" s="22" t="s">
        <v>61</v>
      </c>
      <c r="D3" s="32" t="s">
        <v>62</v>
      </c>
      <c r="E3" s="59" t="s">
        <v>63</v>
      </c>
      <c r="F3" s="59" t="s">
        <v>8</v>
      </c>
      <c r="G3" s="59" t="s">
        <v>10</v>
      </c>
      <c r="H3" s="59" t="s">
        <v>12</v>
      </c>
      <c r="I3" s="59" t="s">
        <v>14</v>
      </c>
      <c r="J3" s="59" t="s">
        <v>16</v>
      </c>
      <c r="K3" s="59" t="s">
        <v>18</v>
      </c>
      <c r="L3" s="59" t="s">
        <v>20</v>
      </c>
      <c r="M3" s="59" t="s">
        <v>22</v>
      </c>
      <c r="N3" s="59" t="s">
        <v>24</v>
      </c>
      <c r="O3" s="59" t="s">
        <v>26</v>
      </c>
    </row>
    <row r="4" spans="1:15" ht="70" x14ac:dyDescent="0.35">
      <c r="A4" s="51" t="s">
        <v>64</v>
      </c>
      <c r="B4" s="45" t="s">
        <v>38</v>
      </c>
      <c r="C4" s="23" t="s">
        <v>65</v>
      </c>
      <c r="D4" s="33" t="s">
        <v>66</v>
      </c>
      <c r="E4" s="99">
        <f ca="1">SUM(TablaRPresupuestoAI[[#This Row],[Proyecto1]:[Proyecto10]])</f>
        <v>0</v>
      </c>
      <c r="F4" s="60">
        <f ca="1">SUMIFS(TablaDatosCompletos[PresupuestoAI],TablaDatosCompletos[CodigoProyecto],TablaRPresupuestoAI[[#Headers],[Proyecto1]],TablaDatosCompletos[Código AI],TablaRPresupuestoAI[[#This Row],[CÓDIGO DEL AI]])</f>
        <v>0</v>
      </c>
      <c r="G4" s="60">
        <f ca="1">SUMIFS(TablaDatosCompletos[PresupuestoAI],TablaDatosCompletos[CodigoProyecto],TablaRPresupuestoAI[[#Headers],[Proyecto2]],TablaDatosCompletos[Código AI],TablaRPresupuestoAI[[#This Row],[CÓDIGO DEL AI]])</f>
        <v>0</v>
      </c>
      <c r="H4" s="60">
        <f ca="1">SUMIFS(TablaDatosCompletos[PresupuestoAI],TablaDatosCompletos[CodigoProyecto],TablaRPresupuestoAI[[#Headers],[Proyecto3]],TablaDatosCompletos[Código AI],TablaRPresupuestoAI[[#This Row],[CÓDIGO DEL AI]])</f>
        <v>0</v>
      </c>
      <c r="I4" s="60">
        <f ca="1">SUMIFS(TablaDatosCompletos[PresupuestoAI],TablaDatosCompletos[CodigoProyecto],TablaRPresupuestoAI[[#Headers],[Proyecto4]],TablaDatosCompletos[Código AI],TablaRPresupuestoAI[[#This Row],[CÓDIGO DEL AI]])</f>
        <v>0</v>
      </c>
      <c r="J4" s="60">
        <f ca="1">SUMIFS(TablaDatosCompletos[PresupuestoAI],TablaDatosCompletos[CodigoProyecto],TablaRPresupuestoAI[[#Headers],[Proyecto5]],TablaDatosCompletos[Código AI],TablaRPresupuestoAI[[#This Row],[CÓDIGO DEL AI]])</f>
        <v>0</v>
      </c>
      <c r="K4" s="60">
        <f ca="1">SUMIFS(TablaDatosCompletos[PresupuestoAI],TablaDatosCompletos[CodigoProyecto],TablaRPresupuestoAI[[#Headers],[Proyecto6]],TablaDatosCompletos[Código AI],TablaRPresupuestoAI[[#This Row],[CÓDIGO DEL AI]])</f>
        <v>0</v>
      </c>
      <c r="L4" s="60">
        <f ca="1">SUMIFS(TablaDatosCompletos[PresupuestoAI],TablaDatosCompletos[CodigoProyecto],TablaRPresupuestoAI[[#Headers],[Proyecto7]],TablaDatosCompletos[Código AI],TablaRPresupuestoAI[[#This Row],[CÓDIGO DEL AI]])</f>
        <v>0</v>
      </c>
      <c r="M4" s="60">
        <f ca="1">SUMIFS(TablaDatosCompletos[PresupuestoAI],TablaDatosCompletos[CodigoProyecto],TablaRPresupuestoAI[[#Headers],[Proyecto8]],TablaDatosCompletos[Código AI],TablaRPresupuestoAI[[#This Row],[CÓDIGO DEL AI]])</f>
        <v>0</v>
      </c>
      <c r="N4" s="60">
        <f ca="1">SUMIFS(TablaDatosCompletos[PresupuestoAI],TablaDatosCompletos[CodigoProyecto],TablaRPresupuestoAI[[#Headers],[Proyecto9]],TablaDatosCompletos[Código AI],TablaRPresupuestoAI[[#This Row],[CÓDIGO DEL AI]])</f>
        <v>0</v>
      </c>
      <c r="O4" s="60">
        <f ca="1">SUMIFS(TablaDatosCompletos[PresupuestoAI],TablaDatosCompletos[CodigoProyecto],TablaRPresupuestoAI[[#Headers],[Proyecto10]],TablaDatosCompletos[Código AI],TablaRPresupuestoAI[[#This Row],[CÓDIGO DEL AI]])</f>
        <v>0</v>
      </c>
    </row>
    <row r="5" spans="1:15" ht="70" x14ac:dyDescent="0.35">
      <c r="A5" s="51" t="s">
        <v>67</v>
      </c>
      <c r="B5" s="45" t="s">
        <v>38</v>
      </c>
      <c r="C5" s="23" t="s">
        <v>68</v>
      </c>
      <c r="D5" s="33" t="s">
        <v>69</v>
      </c>
      <c r="E5" s="99">
        <f ca="1">SUM(TablaRPresupuestoAI[[#This Row],[Proyecto1]:[Proyecto10]])</f>
        <v>0</v>
      </c>
      <c r="F5" s="60">
        <f ca="1">SUMIFS(TablaDatosCompletos[PresupuestoAI],TablaDatosCompletos[CodigoProyecto],TablaRPresupuestoAI[[#Headers],[Proyecto1]],TablaDatosCompletos[Código AI],TablaRPresupuestoAI[[#This Row],[CÓDIGO DEL AI]])</f>
        <v>0</v>
      </c>
      <c r="G5" s="60">
        <f ca="1">SUMIFS(TablaDatosCompletos[PresupuestoAI],TablaDatosCompletos[CodigoProyecto],TablaRPresupuestoAI[[#Headers],[Proyecto2]],TablaDatosCompletos[Código AI],TablaRPresupuestoAI[[#This Row],[CÓDIGO DEL AI]])</f>
        <v>0</v>
      </c>
      <c r="H5" s="60">
        <f ca="1">SUMIFS(TablaDatosCompletos[PresupuestoAI],TablaDatosCompletos[CodigoProyecto],TablaRPresupuestoAI[[#Headers],[Proyecto3]],TablaDatosCompletos[Código AI],TablaRPresupuestoAI[[#This Row],[CÓDIGO DEL AI]])</f>
        <v>0</v>
      </c>
      <c r="I5" s="60">
        <f ca="1">SUMIFS(TablaDatosCompletos[PresupuestoAI],TablaDatosCompletos[CodigoProyecto],TablaRPresupuestoAI[[#Headers],[Proyecto4]],TablaDatosCompletos[Código AI],TablaRPresupuestoAI[[#This Row],[CÓDIGO DEL AI]])</f>
        <v>0</v>
      </c>
      <c r="J5" s="60">
        <f ca="1">SUMIFS(TablaDatosCompletos[PresupuestoAI],TablaDatosCompletos[CodigoProyecto],TablaRPresupuestoAI[[#Headers],[Proyecto5]],TablaDatosCompletos[Código AI],TablaRPresupuestoAI[[#This Row],[CÓDIGO DEL AI]])</f>
        <v>0</v>
      </c>
      <c r="K5" s="60">
        <f ca="1">SUMIFS(TablaDatosCompletos[PresupuestoAI],TablaDatosCompletos[CodigoProyecto],TablaRPresupuestoAI[[#Headers],[Proyecto6]],TablaDatosCompletos[Código AI],TablaRPresupuestoAI[[#This Row],[CÓDIGO DEL AI]])</f>
        <v>0</v>
      </c>
      <c r="L5" s="60">
        <f ca="1">SUMIFS(TablaDatosCompletos[PresupuestoAI],TablaDatosCompletos[CodigoProyecto],TablaRPresupuestoAI[[#Headers],[Proyecto7]],TablaDatosCompletos[Código AI],TablaRPresupuestoAI[[#This Row],[CÓDIGO DEL AI]])</f>
        <v>0</v>
      </c>
      <c r="M5" s="60">
        <f ca="1">SUMIFS(TablaDatosCompletos[PresupuestoAI],TablaDatosCompletos[CodigoProyecto],TablaRPresupuestoAI[[#Headers],[Proyecto8]],TablaDatosCompletos[Código AI],TablaRPresupuestoAI[[#This Row],[CÓDIGO DEL AI]])</f>
        <v>0</v>
      </c>
      <c r="N5" s="60">
        <f ca="1">SUMIFS(TablaDatosCompletos[PresupuestoAI],TablaDatosCompletos[CodigoProyecto],TablaRPresupuestoAI[[#Headers],[Proyecto9]],TablaDatosCompletos[Código AI],TablaRPresupuestoAI[[#This Row],[CÓDIGO DEL AI]])</f>
        <v>0</v>
      </c>
      <c r="O5" s="60">
        <f ca="1">SUMIFS(TablaDatosCompletos[PresupuestoAI],TablaDatosCompletos[CodigoProyecto],TablaRPresupuestoAI[[#Headers],[Proyecto10]],TablaDatosCompletos[Código AI],TablaRPresupuestoAI[[#This Row],[CÓDIGO DEL AI]])</f>
        <v>0</v>
      </c>
    </row>
    <row r="6" spans="1:15" ht="56" x14ac:dyDescent="0.35">
      <c r="A6" s="51" t="s">
        <v>67</v>
      </c>
      <c r="B6" s="46" t="s">
        <v>40</v>
      </c>
      <c r="C6" s="24" t="s">
        <v>70</v>
      </c>
      <c r="D6" s="34" t="s">
        <v>71</v>
      </c>
      <c r="E6" s="99">
        <f ca="1">SUM(TablaRPresupuestoAI[[#This Row],[Proyecto1]:[Proyecto10]])</f>
        <v>0</v>
      </c>
      <c r="F6" s="60">
        <f ca="1">SUMIFS(TablaDatosCompletos[PresupuestoAI],TablaDatosCompletos[CodigoProyecto],TablaRPresupuestoAI[[#Headers],[Proyecto1]],TablaDatosCompletos[Código AI],TablaRPresupuestoAI[[#This Row],[CÓDIGO DEL AI]])</f>
        <v>0</v>
      </c>
      <c r="G6" s="60">
        <f ca="1">SUMIFS(TablaDatosCompletos[PresupuestoAI],TablaDatosCompletos[CodigoProyecto],TablaRPresupuestoAI[[#Headers],[Proyecto2]],TablaDatosCompletos[Código AI],TablaRPresupuestoAI[[#This Row],[CÓDIGO DEL AI]])</f>
        <v>0</v>
      </c>
      <c r="H6" s="60">
        <f ca="1">SUMIFS(TablaDatosCompletos[PresupuestoAI],TablaDatosCompletos[CodigoProyecto],TablaRPresupuestoAI[[#Headers],[Proyecto3]],TablaDatosCompletos[Código AI],TablaRPresupuestoAI[[#This Row],[CÓDIGO DEL AI]])</f>
        <v>0</v>
      </c>
      <c r="I6" s="60">
        <f ca="1">SUMIFS(TablaDatosCompletos[PresupuestoAI],TablaDatosCompletos[CodigoProyecto],TablaRPresupuestoAI[[#Headers],[Proyecto4]],TablaDatosCompletos[Código AI],TablaRPresupuestoAI[[#This Row],[CÓDIGO DEL AI]])</f>
        <v>0</v>
      </c>
      <c r="J6" s="60">
        <f ca="1">SUMIFS(TablaDatosCompletos[PresupuestoAI],TablaDatosCompletos[CodigoProyecto],TablaRPresupuestoAI[[#Headers],[Proyecto5]],TablaDatosCompletos[Código AI],TablaRPresupuestoAI[[#This Row],[CÓDIGO DEL AI]])</f>
        <v>0</v>
      </c>
      <c r="K6" s="60">
        <f ca="1">SUMIFS(TablaDatosCompletos[PresupuestoAI],TablaDatosCompletos[CodigoProyecto],TablaRPresupuestoAI[[#Headers],[Proyecto6]],TablaDatosCompletos[Código AI],TablaRPresupuestoAI[[#This Row],[CÓDIGO DEL AI]])</f>
        <v>0</v>
      </c>
      <c r="L6" s="60">
        <f ca="1">SUMIFS(TablaDatosCompletos[PresupuestoAI],TablaDatosCompletos[CodigoProyecto],TablaRPresupuestoAI[[#Headers],[Proyecto7]],TablaDatosCompletos[Código AI],TablaRPresupuestoAI[[#This Row],[CÓDIGO DEL AI]])</f>
        <v>0</v>
      </c>
      <c r="M6" s="60">
        <f ca="1">SUMIFS(TablaDatosCompletos[PresupuestoAI],TablaDatosCompletos[CodigoProyecto],TablaRPresupuestoAI[[#Headers],[Proyecto8]],TablaDatosCompletos[Código AI],TablaRPresupuestoAI[[#This Row],[CÓDIGO DEL AI]])</f>
        <v>0</v>
      </c>
      <c r="N6" s="60">
        <f ca="1">SUMIFS(TablaDatosCompletos[PresupuestoAI],TablaDatosCompletos[CodigoProyecto],TablaRPresupuestoAI[[#Headers],[Proyecto9]],TablaDatosCompletos[Código AI],TablaRPresupuestoAI[[#This Row],[CÓDIGO DEL AI]])</f>
        <v>0</v>
      </c>
      <c r="O6" s="60">
        <f ca="1">SUMIFS(TablaDatosCompletos[PresupuestoAI],TablaDatosCompletos[CodigoProyecto],TablaRPresupuestoAI[[#Headers],[Proyecto10]],TablaDatosCompletos[Código AI],TablaRPresupuestoAI[[#This Row],[CÓDIGO DEL AI]])</f>
        <v>0</v>
      </c>
    </row>
    <row r="7" spans="1:15" ht="29.5" x14ac:dyDescent="0.35">
      <c r="A7" s="51" t="s">
        <v>67</v>
      </c>
      <c r="B7" s="46" t="s">
        <v>40</v>
      </c>
      <c r="C7" s="24" t="s">
        <v>72</v>
      </c>
      <c r="D7" s="34" t="s">
        <v>73</v>
      </c>
      <c r="E7" s="99">
        <f ca="1">SUM(TablaRPresupuestoAI[[#This Row],[Proyecto1]:[Proyecto10]])</f>
        <v>0</v>
      </c>
      <c r="F7" s="60">
        <f ca="1">SUMIFS(TablaDatosCompletos[PresupuestoAI],TablaDatosCompletos[CodigoProyecto],TablaRPresupuestoAI[[#Headers],[Proyecto1]],TablaDatosCompletos[Código AI],TablaRPresupuestoAI[[#This Row],[CÓDIGO DEL AI]])</f>
        <v>0</v>
      </c>
      <c r="G7" s="60">
        <f ca="1">SUMIFS(TablaDatosCompletos[PresupuestoAI],TablaDatosCompletos[CodigoProyecto],TablaRPresupuestoAI[[#Headers],[Proyecto2]],TablaDatosCompletos[Código AI],TablaRPresupuestoAI[[#This Row],[CÓDIGO DEL AI]])</f>
        <v>0</v>
      </c>
      <c r="H7" s="60">
        <f ca="1">SUMIFS(TablaDatosCompletos[PresupuestoAI],TablaDatosCompletos[CodigoProyecto],TablaRPresupuestoAI[[#Headers],[Proyecto3]],TablaDatosCompletos[Código AI],TablaRPresupuestoAI[[#This Row],[CÓDIGO DEL AI]])</f>
        <v>0</v>
      </c>
      <c r="I7" s="60">
        <f ca="1">SUMIFS(TablaDatosCompletos[PresupuestoAI],TablaDatosCompletos[CodigoProyecto],TablaRPresupuestoAI[[#Headers],[Proyecto4]],TablaDatosCompletos[Código AI],TablaRPresupuestoAI[[#This Row],[CÓDIGO DEL AI]])</f>
        <v>0</v>
      </c>
      <c r="J7" s="60">
        <f ca="1">SUMIFS(TablaDatosCompletos[PresupuestoAI],TablaDatosCompletos[CodigoProyecto],TablaRPresupuestoAI[[#Headers],[Proyecto5]],TablaDatosCompletos[Código AI],TablaRPresupuestoAI[[#This Row],[CÓDIGO DEL AI]])</f>
        <v>0</v>
      </c>
      <c r="K7" s="60">
        <f ca="1">SUMIFS(TablaDatosCompletos[PresupuestoAI],TablaDatosCompletos[CodigoProyecto],TablaRPresupuestoAI[[#Headers],[Proyecto6]],TablaDatosCompletos[Código AI],TablaRPresupuestoAI[[#This Row],[CÓDIGO DEL AI]])</f>
        <v>0</v>
      </c>
      <c r="L7" s="60">
        <f ca="1">SUMIFS(TablaDatosCompletos[PresupuestoAI],TablaDatosCompletos[CodigoProyecto],TablaRPresupuestoAI[[#Headers],[Proyecto7]],TablaDatosCompletos[Código AI],TablaRPresupuestoAI[[#This Row],[CÓDIGO DEL AI]])</f>
        <v>0</v>
      </c>
      <c r="M7" s="60">
        <f ca="1">SUMIFS(TablaDatosCompletos[PresupuestoAI],TablaDatosCompletos[CodigoProyecto],TablaRPresupuestoAI[[#Headers],[Proyecto8]],TablaDatosCompletos[Código AI],TablaRPresupuestoAI[[#This Row],[CÓDIGO DEL AI]])</f>
        <v>0</v>
      </c>
      <c r="N7" s="60">
        <f ca="1">SUMIFS(TablaDatosCompletos[PresupuestoAI],TablaDatosCompletos[CodigoProyecto],TablaRPresupuestoAI[[#Headers],[Proyecto9]],TablaDatosCompletos[Código AI],TablaRPresupuestoAI[[#This Row],[CÓDIGO DEL AI]])</f>
        <v>0</v>
      </c>
      <c r="O7" s="60">
        <f ca="1">SUMIFS(TablaDatosCompletos[PresupuestoAI],TablaDatosCompletos[CodigoProyecto],TablaRPresupuestoAI[[#Headers],[Proyecto10]],TablaDatosCompletos[Código AI],TablaRPresupuestoAI[[#This Row],[CÓDIGO DEL AI]])</f>
        <v>0</v>
      </c>
    </row>
    <row r="8" spans="1:15" ht="28" x14ac:dyDescent="0.35">
      <c r="A8" s="52" t="s">
        <v>74</v>
      </c>
      <c r="B8" s="44" t="s">
        <v>42</v>
      </c>
      <c r="C8" s="25" t="s">
        <v>75</v>
      </c>
      <c r="D8" s="35" t="s">
        <v>76</v>
      </c>
      <c r="E8" s="99">
        <f ca="1">SUM(TablaRPresupuestoAI[[#This Row],[Proyecto1]:[Proyecto10]])</f>
        <v>0</v>
      </c>
      <c r="F8" s="60">
        <f ca="1">SUMIFS(TablaDatosCompletos[PresupuestoAI],TablaDatosCompletos[CodigoProyecto],TablaRPresupuestoAI[[#Headers],[Proyecto1]],TablaDatosCompletos[Código AI],TablaRPresupuestoAI[[#This Row],[CÓDIGO DEL AI]])</f>
        <v>0</v>
      </c>
      <c r="G8" s="60">
        <f ca="1">SUMIFS(TablaDatosCompletos[PresupuestoAI],TablaDatosCompletos[CodigoProyecto],TablaRPresupuestoAI[[#Headers],[Proyecto2]],TablaDatosCompletos[Código AI],TablaRPresupuestoAI[[#This Row],[CÓDIGO DEL AI]])</f>
        <v>0</v>
      </c>
      <c r="H8" s="60">
        <f ca="1">SUMIFS(TablaDatosCompletos[PresupuestoAI],TablaDatosCompletos[CodigoProyecto],TablaRPresupuestoAI[[#Headers],[Proyecto3]],TablaDatosCompletos[Código AI],TablaRPresupuestoAI[[#This Row],[CÓDIGO DEL AI]])</f>
        <v>0</v>
      </c>
      <c r="I8" s="60">
        <f ca="1">SUMIFS(TablaDatosCompletos[PresupuestoAI],TablaDatosCompletos[CodigoProyecto],TablaRPresupuestoAI[[#Headers],[Proyecto4]],TablaDatosCompletos[Código AI],TablaRPresupuestoAI[[#This Row],[CÓDIGO DEL AI]])</f>
        <v>0</v>
      </c>
      <c r="J8" s="60">
        <f ca="1">SUMIFS(TablaDatosCompletos[PresupuestoAI],TablaDatosCompletos[CodigoProyecto],TablaRPresupuestoAI[[#Headers],[Proyecto5]],TablaDatosCompletos[Código AI],TablaRPresupuestoAI[[#This Row],[CÓDIGO DEL AI]])</f>
        <v>0</v>
      </c>
      <c r="K8" s="60">
        <f ca="1">SUMIFS(TablaDatosCompletos[PresupuestoAI],TablaDatosCompletos[CodigoProyecto],TablaRPresupuestoAI[[#Headers],[Proyecto6]],TablaDatosCompletos[Código AI],TablaRPresupuestoAI[[#This Row],[CÓDIGO DEL AI]])</f>
        <v>0</v>
      </c>
      <c r="L8" s="60">
        <f ca="1">SUMIFS(TablaDatosCompletos[PresupuestoAI],TablaDatosCompletos[CodigoProyecto],TablaRPresupuestoAI[[#Headers],[Proyecto7]],TablaDatosCompletos[Código AI],TablaRPresupuestoAI[[#This Row],[CÓDIGO DEL AI]])</f>
        <v>0</v>
      </c>
      <c r="M8" s="60">
        <f ca="1">SUMIFS(TablaDatosCompletos[PresupuestoAI],TablaDatosCompletos[CodigoProyecto],TablaRPresupuestoAI[[#Headers],[Proyecto8]],TablaDatosCompletos[Código AI],TablaRPresupuestoAI[[#This Row],[CÓDIGO DEL AI]])</f>
        <v>0</v>
      </c>
      <c r="N8" s="60">
        <f ca="1">SUMIFS(TablaDatosCompletos[PresupuestoAI],TablaDatosCompletos[CodigoProyecto],TablaRPresupuestoAI[[#Headers],[Proyecto9]],TablaDatosCompletos[Código AI],TablaRPresupuestoAI[[#This Row],[CÓDIGO DEL AI]])</f>
        <v>0</v>
      </c>
      <c r="O8" s="60">
        <f ca="1">SUMIFS(TablaDatosCompletos[PresupuestoAI],TablaDatosCompletos[CodigoProyecto],TablaRPresupuestoAI[[#Headers],[Proyecto10]],TablaDatosCompletos[Código AI],TablaRPresupuestoAI[[#This Row],[CÓDIGO DEL AI]])</f>
        <v>0</v>
      </c>
    </row>
    <row r="9" spans="1:15" ht="42" x14ac:dyDescent="0.35">
      <c r="A9" s="52" t="s">
        <v>74</v>
      </c>
      <c r="B9" s="44" t="s">
        <v>42</v>
      </c>
      <c r="C9" s="25" t="s">
        <v>77</v>
      </c>
      <c r="D9" s="35" t="s">
        <v>78</v>
      </c>
      <c r="E9" s="99">
        <f ca="1">SUM(TablaRPresupuestoAI[[#This Row],[Proyecto1]:[Proyecto10]])</f>
        <v>0</v>
      </c>
      <c r="F9" s="60">
        <f ca="1">SUMIFS(TablaDatosCompletos[PresupuestoAI],TablaDatosCompletos[CodigoProyecto],TablaRPresupuestoAI[[#Headers],[Proyecto1]],TablaDatosCompletos[Código AI],TablaRPresupuestoAI[[#This Row],[CÓDIGO DEL AI]])</f>
        <v>0</v>
      </c>
      <c r="G9" s="60">
        <f ca="1">SUMIFS(TablaDatosCompletos[PresupuestoAI],TablaDatosCompletos[CodigoProyecto],TablaRPresupuestoAI[[#Headers],[Proyecto2]],TablaDatosCompletos[Código AI],TablaRPresupuestoAI[[#This Row],[CÓDIGO DEL AI]])</f>
        <v>0</v>
      </c>
      <c r="H9" s="60">
        <f ca="1">SUMIFS(TablaDatosCompletos[PresupuestoAI],TablaDatosCompletos[CodigoProyecto],TablaRPresupuestoAI[[#Headers],[Proyecto3]],TablaDatosCompletos[Código AI],TablaRPresupuestoAI[[#This Row],[CÓDIGO DEL AI]])</f>
        <v>0</v>
      </c>
      <c r="I9" s="60">
        <f ca="1">SUMIFS(TablaDatosCompletos[PresupuestoAI],TablaDatosCompletos[CodigoProyecto],TablaRPresupuestoAI[[#Headers],[Proyecto4]],TablaDatosCompletos[Código AI],TablaRPresupuestoAI[[#This Row],[CÓDIGO DEL AI]])</f>
        <v>0</v>
      </c>
      <c r="J9" s="60">
        <f ca="1">SUMIFS(TablaDatosCompletos[PresupuestoAI],TablaDatosCompletos[CodigoProyecto],TablaRPresupuestoAI[[#Headers],[Proyecto5]],TablaDatosCompletos[Código AI],TablaRPresupuestoAI[[#This Row],[CÓDIGO DEL AI]])</f>
        <v>0</v>
      </c>
      <c r="K9" s="60">
        <f ca="1">SUMIFS(TablaDatosCompletos[PresupuestoAI],TablaDatosCompletos[CodigoProyecto],TablaRPresupuestoAI[[#Headers],[Proyecto6]],TablaDatosCompletos[Código AI],TablaRPresupuestoAI[[#This Row],[CÓDIGO DEL AI]])</f>
        <v>0</v>
      </c>
      <c r="L9" s="60">
        <f ca="1">SUMIFS(TablaDatosCompletos[PresupuestoAI],TablaDatosCompletos[CodigoProyecto],TablaRPresupuestoAI[[#Headers],[Proyecto7]],TablaDatosCompletos[Código AI],TablaRPresupuestoAI[[#This Row],[CÓDIGO DEL AI]])</f>
        <v>0</v>
      </c>
      <c r="M9" s="60">
        <f ca="1">SUMIFS(TablaDatosCompletos[PresupuestoAI],TablaDatosCompletos[CodigoProyecto],TablaRPresupuestoAI[[#Headers],[Proyecto8]],TablaDatosCompletos[Código AI],TablaRPresupuestoAI[[#This Row],[CÓDIGO DEL AI]])</f>
        <v>0</v>
      </c>
      <c r="N9" s="60">
        <f ca="1">SUMIFS(TablaDatosCompletos[PresupuestoAI],TablaDatosCompletos[CodigoProyecto],TablaRPresupuestoAI[[#Headers],[Proyecto9]],TablaDatosCompletos[Código AI],TablaRPresupuestoAI[[#This Row],[CÓDIGO DEL AI]])</f>
        <v>0</v>
      </c>
      <c r="O9" s="60">
        <f ca="1">SUMIFS(TablaDatosCompletos[PresupuestoAI],TablaDatosCompletos[CodigoProyecto],TablaRPresupuestoAI[[#Headers],[Proyecto10]],TablaDatosCompletos[Código AI],TablaRPresupuestoAI[[#This Row],[CÓDIGO DEL AI]])</f>
        <v>0</v>
      </c>
    </row>
    <row r="10" spans="1:15" ht="28" x14ac:dyDescent="0.35">
      <c r="A10" s="52" t="s">
        <v>74</v>
      </c>
      <c r="B10" s="44" t="s">
        <v>44</v>
      </c>
      <c r="C10" s="25" t="s">
        <v>79</v>
      </c>
      <c r="D10" s="35" t="s">
        <v>80</v>
      </c>
      <c r="E10" s="99">
        <f ca="1">SUM(TablaRPresupuestoAI[[#This Row],[Proyecto1]:[Proyecto10]])</f>
        <v>0</v>
      </c>
      <c r="F10" s="60">
        <f ca="1">SUMIFS(TablaDatosCompletos[PresupuestoAI],TablaDatosCompletos[CodigoProyecto],TablaRPresupuestoAI[[#Headers],[Proyecto1]],TablaDatosCompletos[Código AI],TablaRPresupuestoAI[[#This Row],[CÓDIGO DEL AI]])</f>
        <v>0</v>
      </c>
      <c r="G10" s="60">
        <f ca="1">SUMIFS(TablaDatosCompletos[PresupuestoAI],TablaDatosCompletos[CodigoProyecto],TablaRPresupuestoAI[[#Headers],[Proyecto2]],TablaDatosCompletos[Código AI],TablaRPresupuestoAI[[#This Row],[CÓDIGO DEL AI]])</f>
        <v>0</v>
      </c>
      <c r="H10" s="60">
        <f ca="1">SUMIFS(TablaDatosCompletos[PresupuestoAI],TablaDatosCompletos[CodigoProyecto],TablaRPresupuestoAI[[#Headers],[Proyecto3]],TablaDatosCompletos[Código AI],TablaRPresupuestoAI[[#This Row],[CÓDIGO DEL AI]])</f>
        <v>0</v>
      </c>
      <c r="I10" s="60">
        <f ca="1">SUMIFS(TablaDatosCompletos[PresupuestoAI],TablaDatosCompletos[CodigoProyecto],TablaRPresupuestoAI[[#Headers],[Proyecto4]],TablaDatosCompletos[Código AI],TablaRPresupuestoAI[[#This Row],[CÓDIGO DEL AI]])</f>
        <v>0</v>
      </c>
      <c r="J10" s="60">
        <f ca="1">SUMIFS(TablaDatosCompletos[PresupuestoAI],TablaDatosCompletos[CodigoProyecto],TablaRPresupuestoAI[[#Headers],[Proyecto5]],TablaDatosCompletos[Código AI],TablaRPresupuestoAI[[#This Row],[CÓDIGO DEL AI]])</f>
        <v>0</v>
      </c>
      <c r="K10" s="60">
        <f ca="1">SUMIFS(TablaDatosCompletos[PresupuestoAI],TablaDatosCompletos[CodigoProyecto],TablaRPresupuestoAI[[#Headers],[Proyecto6]],TablaDatosCompletos[Código AI],TablaRPresupuestoAI[[#This Row],[CÓDIGO DEL AI]])</f>
        <v>0</v>
      </c>
      <c r="L10" s="60">
        <f ca="1">SUMIFS(TablaDatosCompletos[PresupuestoAI],TablaDatosCompletos[CodigoProyecto],TablaRPresupuestoAI[[#Headers],[Proyecto7]],TablaDatosCompletos[Código AI],TablaRPresupuestoAI[[#This Row],[CÓDIGO DEL AI]])</f>
        <v>0</v>
      </c>
      <c r="M10" s="60">
        <f ca="1">SUMIFS(TablaDatosCompletos[PresupuestoAI],TablaDatosCompletos[CodigoProyecto],TablaRPresupuestoAI[[#Headers],[Proyecto8]],TablaDatosCompletos[Código AI],TablaRPresupuestoAI[[#This Row],[CÓDIGO DEL AI]])</f>
        <v>0</v>
      </c>
      <c r="N10" s="60">
        <f ca="1">SUMIFS(TablaDatosCompletos[PresupuestoAI],TablaDatosCompletos[CodigoProyecto],TablaRPresupuestoAI[[#Headers],[Proyecto9]],TablaDatosCompletos[Código AI],TablaRPresupuestoAI[[#This Row],[CÓDIGO DEL AI]])</f>
        <v>0</v>
      </c>
      <c r="O10" s="60">
        <f ca="1">SUMIFS(TablaDatosCompletos[PresupuestoAI],TablaDatosCompletos[CodigoProyecto],TablaRPresupuestoAI[[#Headers],[Proyecto10]],TablaDatosCompletos[Código AI],TablaRPresupuestoAI[[#This Row],[CÓDIGO DEL AI]])</f>
        <v>0</v>
      </c>
    </row>
    <row r="11" spans="1:15" ht="28" x14ac:dyDescent="0.35">
      <c r="A11" s="52" t="s">
        <v>74</v>
      </c>
      <c r="B11" s="44" t="s">
        <v>44</v>
      </c>
      <c r="C11" s="25" t="s">
        <v>81</v>
      </c>
      <c r="D11" s="35" t="s">
        <v>82</v>
      </c>
      <c r="E11" s="99">
        <f ca="1">SUM(TablaRPresupuestoAI[[#This Row],[Proyecto1]:[Proyecto10]])</f>
        <v>0</v>
      </c>
      <c r="F11" s="60">
        <f ca="1">SUMIFS(TablaDatosCompletos[PresupuestoAI],TablaDatosCompletos[CodigoProyecto],TablaRPresupuestoAI[[#Headers],[Proyecto1]],TablaDatosCompletos[Código AI],TablaRPresupuestoAI[[#This Row],[CÓDIGO DEL AI]])</f>
        <v>0</v>
      </c>
      <c r="G11" s="60">
        <f ca="1">SUMIFS(TablaDatosCompletos[PresupuestoAI],TablaDatosCompletos[CodigoProyecto],TablaRPresupuestoAI[[#Headers],[Proyecto2]],TablaDatosCompletos[Código AI],TablaRPresupuestoAI[[#This Row],[CÓDIGO DEL AI]])</f>
        <v>0</v>
      </c>
      <c r="H11" s="60">
        <f ca="1">SUMIFS(TablaDatosCompletos[PresupuestoAI],TablaDatosCompletos[CodigoProyecto],TablaRPresupuestoAI[[#Headers],[Proyecto3]],TablaDatosCompletos[Código AI],TablaRPresupuestoAI[[#This Row],[CÓDIGO DEL AI]])</f>
        <v>0</v>
      </c>
      <c r="I11" s="60">
        <f ca="1">SUMIFS(TablaDatosCompletos[PresupuestoAI],TablaDatosCompletos[CodigoProyecto],TablaRPresupuestoAI[[#Headers],[Proyecto4]],TablaDatosCompletos[Código AI],TablaRPresupuestoAI[[#This Row],[CÓDIGO DEL AI]])</f>
        <v>0</v>
      </c>
      <c r="J11" s="60">
        <f ca="1">SUMIFS(TablaDatosCompletos[PresupuestoAI],TablaDatosCompletos[CodigoProyecto],TablaRPresupuestoAI[[#Headers],[Proyecto5]],TablaDatosCompletos[Código AI],TablaRPresupuestoAI[[#This Row],[CÓDIGO DEL AI]])</f>
        <v>0</v>
      </c>
      <c r="K11" s="60">
        <f ca="1">SUMIFS(TablaDatosCompletos[PresupuestoAI],TablaDatosCompletos[CodigoProyecto],TablaRPresupuestoAI[[#Headers],[Proyecto6]],TablaDatosCompletos[Código AI],TablaRPresupuestoAI[[#This Row],[CÓDIGO DEL AI]])</f>
        <v>0</v>
      </c>
      <c r="L11" s="60">
        <f ca="1">SUMIFS(TablaDatosCompletos[PresupuestoAI],TablaDatosCompletos[CodigoProyecto],TablaRPresupuestoAI[[#Headers],[Proyecto7]],TablaDatosCompletos[Código AI],TablaRPresupuestoAI[[#This Row],[CÓDIGO DEL AI]])</f>
        <v>0</v>
      </c>
      <c r="M11" s="60">
        <f ca="1">SUMIFS(TablaDatosCompletos[PresupuestoAI],TablaDatosCompletos[CodigoProyecto],TablaRPresupuestoAI[[#Headers],[Proyecto8]],TablaDatosCompletos[Código AI],TablaRPresupuestoAI[[#This Row],[CÓDIGO DEL AI]])</f>
        <v>0</v>
      </c>
      <c r="N11" s="60">
        <f ca="1">SUMIFS(TablaDatosCompletos[PresupuestoAI],TablaDatosCompletos[CodigoProyecto],TablaRPresupuestoAI[[#Headers],[Proyecto9]],TablaDatosCompletos[Código AI],TablaRPresupuestoAI[[#This Row],[CÓDIGO DEL AI]])</f>
        <v>0</v>
      </c>
      <c r="O11" s="60">
        <f ca="1">SUMIFS(TablaDatosCompletos[PresupuestoAI],TablaDatosCompletos[CodigoProyecto],TablaRPresupuestoAI[[#Headers],[Proyecto10]],TablaDatosCompletos[Código AI],TablaRPresupuestoAI[[#This Row],[CÓDIGO DEL AI]])</f>
        <v>0</v>
      </c>
    </row>
    <row r="12" spans="1:15" ht="28" x14ac:dyDescent="0.35">
      <c r="A12" s="52" t="s">
        <v>74</v>
      </c>
      <c r="B12" s="44" t="s">
        <v>44</v>
      </c>
      <c r="C12" s="25" t="s">
        <v>83</v>
      </c>
      <c r="D12" s="35" t="s">
        <v>84</v>
      </c>
      <c r="E12" s="99">
        <f ca="1">SUM(TablaRPresupuestoAI[[#This Row],[Proyecto1]:[Proyecto10]])</f>
        <v>0</v>
      </c>
      <c r="F12" s="60">
        <f ca="1">SUMIFS(TablaDatosCompletos[PresupuestoAI],TablaDatosCompletos[CodigoProyecto],TablaRPresupuestoAI[[#Headers],[Proyecto1]],TablaDatosCompletos[Código AI],TablaRPresupuestoAI[[#This Row],[CÓDIGO DEL AI]])</f>
        <v>0</v>
      </c>
      <c r="G12" s="60">
        <f ca="1">SUMIFS(TablaDatosCompletos[PresupuestoAI],TablaDatosCompletos[CodigoProyecto],TablaRPresupuestoAI[[#Headers],[Proyecto2]],TablaDatosCompletos[Código AI],TablaRPresupuestoAI[[#This Row],[CÓDIGO DEL AI]])</f>
        <v>0</v>
      </c>
      <c r="H12" s="60">
        <f ca="1">SUMIFS(TablaDatosCompletos[PresupuestoAI],TablaDatosCompletos[CodigoProyecto],TablaRPresupuestoAI[[#Headers],[Proyecto3]],TablaDatosCompletos[Código AI],TablaRPresupuestoAI[[#This Row],[CÓDIGO DEL AI]])</f>
        <v>0</v>
      </c>
      <c r="I12" s="60">
        <f ca="1">SUMIFS(TablaDatosCompletos[PresupuestoAI],TablaDatosCompletos[CodigoProyecto],TablaRPresupuestoAI[[#Headers],[Proyecto4]],TablaDatosCompletos[Código AI],TablaRPresupuestoAI[[#This Row],[CÓDIGO DEL AI]])</f>
        <v>0</v>
      </c>
      <c r="J12" s="60">
        <f ca="1">SUMIFS(TablaDatosCompletos[PresupuestoAI],TablaDatosCompletos[CodigoProyecto],TablaRPresupuestoAI[[#Headers],[Proyecto5]],TablaDatosCompletos[Código AI],TablaRPresupuestoAI[[#This Row],[CÓDIGO DEL AI]])</f>
        <v>0</v>
      </c>
      <c r="K12" s="60">
        <f ca="1">SUMIFS(TablaDatosCompletos[PresupuestoAI],TablaDatosCompletos[CodigoProyecto],TablaRPresupuestoAI[[#Headers],[Proyecto6]],TablaDatosCompletos[Código AI],TablaRPresupuestoAI[[#This Row],[CÓDIGO DEL AI]])</f>
        <v>0</v>
      </c>
      <c r="L12" s="60">
        <f ca="1">SUMIFS(TablaDatosCompletos[PresupuestoAI],TablaDatosCompletos[CodigoProyecto],TablaRPresupuestoAI[[#Headers],[Proyecto7]],TablaDatosCompletos[Código AI],TablaRPresupuestoAI[[#This Row],[CÓDIGO DEL AI]])</f>
        <v>0</v>
      </c>
      <c r="M12" s="60">
        <f ca="1">SUMIFS(TablaDatosCompletos[PresupuestoAI],TablaDatosCompletos[CodigoProyecto],TablaRPresupuestoAI[[#Headers],[Proyecto8]],TablaDatosCompletos[Código AI],TablaRPresupuestoAI[[#This Row],[CÓDIGO DEL AI]])</f>
        <v>0</v>
      </c>
      <c r="N12" s="60">
        <f ca="1">SUMIFS(TablaDatosCompletos[PresupuestoAI],TablaDatosCompletos[CodigoProyecto],TablaRPresupuestoAI[[#Headers],[Proyecto9]],TablaDatosCompletos[Código AI],TablaRPresupuestoAI[[#This Row],[CÓDIGO DEL AI]])</f>
        <v>0</v>
      </c>
      <c r="O12" s="60">
        <f ca="1">SUMIFS(TablaDatosCompletos[PresupuestoAI],TablaDatosCompletos[CodigoProyecto],TablaRPresupuestoAI[[#Headers],[Proyecto10]],TablaDatosCompletos[Código AI],TablaRPresupuestoAI[[#This Row],[CÓDIGO DEL AI]])</f>
        <v>0</v>
      </c>
    </row>
    <row r="13" spans="1:15" ht="28" x14ac:dyDescent="0.35">
      <c r="A13" s="52" t="s">
        <v>74</v>
      </c>
      <c r="B13" s="44" t="s">
        <v>44</v>
      </c>
      <c r="C13" s="25" t="s">
        <v>85</v>
      </c>
      <c r="D13" s="35" t="s">
        <v>86</v>
      </c>
      <c r="E13" s="99">
        <f ca="1">SUM(TablaRPresupuestoAI[[#This Row],[Proyecto1]:[Proyecto10]])</f>
        <v>0</v>
      </c>
      <c r="F13" s="60">
        <f ca="1">SUMIFS(TablaDatosCompletos[PresupuestoAI],TablaDatosCompletos[CodigoProyecto],TablaRPresupuestoAI[[#Headers],[Proyecto1]],TablaDatosCompletos[Código AI],TablaRPresupuestoAI[[#This Row],[CÓDIGO DEL AI]])</f>
        <v>0</v>
      </c>
      <c r="G13" s="60">
        <f ca="1">SUMIFS(TablaDatosCompletos[PresupuestoAI],TablaDatosCompletos[CodigoProyecto],TablaRPresupuestoAI[[#Headers],[Proyecto2]],TablaDatosCompletos[Código AI],TablaRPresupuestoAI[[#This Row],[CÓDIGO DEL AI]])</f>
        <v>0</v>
      </c>
      <c r="H13" s="60">
        <f ca="1">SUMIFS(TablaDatosCompletos[PresupuestoAI],TablaDatosCompletos[CodigoProyecto],TablaRPresupuestoAI[[#Headers],[Proyecto3]],TablaDatosCompletos[Código AI],TablaRPresupuestoAI[[#This Row],[CÓDIGO DEL AI]])</f>
        <v>0</v>
      </c>
      <c r="I13" s="60">
        <f ca="1">SUMIFS(TablaDatosCompletos[PresupuestoAI],TablaDatosCompletos[CodigoProyecto],TablaRPresupuestoAI[[#Headers],[Proyecto4]],TablaDatosCompletos[Código AI],TablaRPresupuestoAI[[#This Row],[CÓDIGO DEL AI]])</f>
        <v>0</v>
      </c>
      <c r="J13" s="60">
        <f ca="1">SUMIFS(TablaDatosCompletos[PresupuestoAI],TablaDatosCompletos[CodigoProyecto],TablaRPresupuestoAI[[#Headers],[Proyecto5]],TablaDatosCompletos[Código AI],TablaRPresupuestoAI[[#This Row],[CÓDIGO DEL AI]])</f>
        <v>0</v>
      </c>
      <c r="K13" s="60">
        <f ca="1">SUMIFS(TablaDatosCompletos[PresupuestoAI],TablaDatosCompletos[CodigoProyecto],TablaRPresupuestoAI[[#Headers],[Proyecto6]],TablaDatosCompletos[Código AI],TablaRPresupuestoAI[[#This Row],[CÓDIGO DEL AI]])</f>
        <v>0</v>
      </c>
      <c r="L13" s="60">
        <f ca="1">SUMIFS(TablaDatosCompletos[PresupuestoAI],TablaDatosCompletos[CodigoProyecto],TablaRPresupuestoAI[[#Headers],[Proyecto7]],TablaDatosCompletos[Código AI],TablaRPresupuestoAI[[#This Row],[CÓDIGO DEL AI]])</f>
        <v>0</v>
      </c>
      <c r="M13" s="60">
        <f ca="1">SUMIFS(TablaDatosCompletos[PresupuestoAI],TablaDatosCompletos[CodigoProyecto],TablaRPresupuestoAI[[#Headers],[Proyecto8]],TablaDatosCompletos[Código AI],TablaRPresupuestoAI[[#This Row],[CÓDIGO DEL AI]])</f>
        <v>0</v>
      </c>
      <c r="N13" s="60">
        <f ca="1">SUMIFS(TablaDatosCompletos[PresupuestoAI],TablaDatosCompletos[CodigoProyecto],TablaRPresupuestoAI[[#Headers],[Proyecto9]],TablaDatosCompletos[Código AI],TablaRPresupuestoAI[[#This Row],[CÓDIGO DEL AI]])</f>
        <v>0</v>
      </c>
      <c r="O13" s="60">
        <f ca="1">SUMIFS(TablaDatosCompletos[PresupuestoAI],TablaDatosCompletos[CodigoProyecto],TablaRPresupuestoAI[[#Headers],[Proyecto10]],TablaDatosCompletos[Código AI],TablaRPresupuestoAI[[#This Row],[CÓDIGO DEL AI]])</f>
        <v>0</v>
      </c>
    </row>
    <row r="14" spans="1:15" ht="28" x14ac:dyDescent="0.35">
      <c r="A14" s="52" t="s">
        <v>74</v>
      </c>
      <c r="B14" s="44" t="s">
        <v>44</v>
      </c>
      <c r="C14" s="25" t="s">
        <v>87</v>
      </c>
      <c r="D14" s="35" t="s">
        <v>88</v>
      </c>
      <c r="E14" s="99">
        <f ca="1">SUM(TablaRPresupuestoAI[[#This Row],[Proyecto1]:[Proyecto10]])</f>
        <v>0</v>
      </c>
      <c r="F14" s="60">
        <f ca="1">SUMIFS(TablaDatosCompletos[PresupuestoAI],TablaDatosCompletos[CodigoProyecto],TablaRPresupuestoAI[[#Headers],[Proyecto1]],TablaDatosCompletos[Código AI],TablaRPresupuestoAI[[#This Row],[CÓDIGO DEL AI]])</f>
        <v>0</v>
      </c>
      <c r="G14" s="60">
        <f ca="1">SUMIFS(TablaDatosCompletos[PresupuestoAI],TablaDatosCompletos[CodigoProyecto],TablaRPresupuestoAI[[#Headers],[Proyecto2]],TablaDatosCompletos[Código AI],TablaRPresupuestoAI[[#This Row],[CÓDIGO DEL AI]])</f>
        <v>0</v>
      </c>
      <c r="H14" s="60">
        <f ca="1">SUMIFS(TablaDatosCompletos[PresupuestoAI],TablaDatosCompletos[CodigoProyecto],TablaRPresupuestoAI[[#Headers],[Proyecto3]],TablaDatosCompletos[Código AI],TablaRPresupuestoAI[[#This Row],[CÓDIGO DEL AI]])</f>
        <v>0</v>
      </c>
      <c r="I14" s="60">
        <f ca="1">SUMIFS(TablaDatosCompletos[PresupuestoAI],TablaDatosCompletos[CodigoProyecto],TablaRPresupuestoAI[[#Headers],[Proyecto4]],TablaDatosCompletos[Código AI],TablaRPresupuestoAI[[#This Row],[CÓDIGO DEL AI]])</f>
        <v>0</v>
      </c>
      <c r="J14" s="60">
        <f ca="1">SUMIFS(TablaDatosCompletos[PresupuestoAI],TablaDatosCompletos[CodigoProyecto],TablaRPresupuestoAI[[#Headers],[Proyecto5]],TablaDatosCompletos[Código AI],TablaRPresupuestoAI[[#This Row],[CÓDIGO DEL AI]])</f>
        <v>0</v>
      </c>
      <c r="K14" s="60">
        <f ca="1">SUMIFS(TablaDatosCompletos[PresupuestoAI],TablaDatosCompletos[CodigoProyecto],TablaRPresupuestoAI[[#Headers],[Proyecto6]],TablaDatosCompletos[Código AI],TablaRPresupuestoAI[[#This Row],[CÓDIGO DEL AI]])</f>
        <v>0</v>
      </c>
      <c r="L14" s="60">
        <f ca="1">SUMIFS(TablaDatosCompletos[PresupuestoAI],TablaDatosCompletos[CodigoProyecto],TablaRPresupuestoAI[[#Headers],[Proyecto7]],TablaDatosCompletos[Código AI],TablaRPresupuestoAI[[#This Row],[CÓDIGO DEL AI]])</f>
        <v>0</v>
      </c>
      <c r="M14" s="60">
        <f ca="1">SUMIFS(TablaDatosCompletos[PresupuestoAI],TablaDatosCompletos[CodigoProyecto],TablaRPresupuestoAI[[#Headers],[Proyecto8]],TablaDatosCompletos[Código AI],TablaRPresupuestoAI[[#This Row],[CÓDIGO DEL AI]])</f>
        <v>0</v>
      </c>
      <c r="N14" s="60">
        <f ca="1">SUMIFS(TablaDatosCompletos[PresupuestoAI],TablaDatosCompletos[CodigoProyecto],TablaRPresupuestoAI[[#Headers],[Proyecto9]],TablaDatosCompletos[Código AI],TablaRPresupuestoAI[[#This Row],[CÓDIGO DEL AI]])</f>
        <v>0</v>
      </c>
      <c r="O14" s="60">
        <f ca="1">SUMIFS(TablaDatosCompletos[PresupuestoAI],TablaDatosCompletos[CodigoProyecto],TablaRPresupuestoAI[[#Headers],[Proyecto10]],TablaDatosCompletos[Código AI],TablaRPresupuestoAI[[#This Row],[CÓDIGO DEL AI]])</f>
        <v>0</v>
      </c>
    </row>
    <row r="15" spans="1:15" ht="28" x14ac:dyDescent="0.35">
      <c r="A15" s="52" t="s">
        <v>74</v>
      </c>
      <c r="B15" s="44" t="s">
        <v>44</v>
      </c>
      <c r="C15" s="25" t="s">
        <v>89</v>
      </c>
      <c r="D15" s="35" t="s">
        <v>90</v>
      </c>
      <c r="E15" s="99">
        <f ca="1">SUM(TablaRPresupuestoAI[[#This Row],[Proyecto1]:[Proyecto10]])</f>
        <v>0</v>
      </c>
      <c r="F15" s="60">
        <f ca="1">SUMIFS(TablaDatosCompletos[PresupuestoAI],TablaDatosCompletos[CodigoProyecto],TablaRPresupuestoAI[[#Headers],[Proyecto1]],TablaDatosCompletos[Código AI],TablaRPresupuestoAI[[#This Row],[CÓDIGO DEL AI]])</f>
        <v>0</v>
      </c>
      <c r="G15" s="60">
        <f ca="1">SUMIFS(TablaDatosCompletos[PresupuestoAI],TablaDatosCompletos[CodigoProyecto],TablaRPresupuestoAI[[#Headers],[Proyecto2]],TablaDatosCompletos[Código AI],TablaRPresupuestoAI[[#This Row],[CÓDIGO DEL AI]])</f>
        <v>0</v>
      </c>
      <c r="H15" s="60">
        <f ca="1">SUMIFS(TablaDatosCompletos[PresupuestoAI],TablaDatosCompletos[CodigoProyecto],TablaRPresupuestoAI[[#Headers],[Proyecto3]],TablaDatosCompletos[Código AI],TablaRPresupuestoAI[[#This Row],[CÓDIGO DEL AI]])</f>
        <v>0</v>
      </c>
      <c r="I15" s="60">
        <f ca="1">SUMIFS(TablaDatosCompletos[PresupuestoAI],TablaDatosCompletos[CodigoProyecto],TablaRPresupuestoAI[[#Headers],[Proyecto4]],TablaDatosCompletos[Código AI],TablaRPresupuestoAI[[#This Row],[CÓDIGO DEL AI]])</f>
        <v>0</v>
      </c>
      <c r="J15" s="60">
        <f ca="1">SUMIFS(TablaDatosCompletos[PresupuestoAI],TablaDatosCompletos[CodigoProyecto],TablaRPresupuestoAI[[#Headers],[Proyecto5]],TablaDatosCompletos[Código AI],TablaRPresupuestoAI[[#This Row],[CÓDIGO DEL AI]])</f>
        <v>0</v>
      </c>
      <c r="K15" s="60">
        <f ca="1">SUMIFS(TablaDatosCompletos[PresupuestoAI],TablaDatosCompletos[CodigoProyecto],TablaRPresupuestoAI[[#Headers],[Proyecto6]],TablaDatosCompletos[Código AI],TablaRPresupuestoAI[[#This Row],[CÓDIGO DEL AI]])</f>
        <v>0</v>
      </c>
      <c r="L15" s="60">
        <f ca="1">SUMIFS(TablaDatosCompletos[PresupuestoAI],TablaDatosCompletos[CodigoProyecto],TablaRPresupuestoAI[[#Headers],[Proyecto7]],TablaDatosCompletos[Código AI],TablaRPresupuestoAI[[#This Row],[CÓDIGO DEL AI]])</f>
        <v>0</v>
      </c>
      <c r="M15" s="60">
        <f ca="1">SUMIFS(TablaDatosCompletos[PresupuestoAI],TablaDatosCompletos[CodigoProyecto],TablaRPresupuestoAI[[#Headers],[Proyecto8]],TablaDatosCompletos[Código AI],TablaRPresupuestoAI[[#This Row],[CÓDIGO DEL AI]])</f>
        <v>0</v>
      </c>
      <c r="N15" s="60">
        <f ca="1">SUMIFS(TablaDatosCompletos[PresupuestoAI],TablaDatosCompletos[CodigoProyecto],TablaRPresupuestoAI[[#Headers],[Proyecto9]],TablaDatosCompletos[Código AI],TablaRPresupuestoAI[[#This Row],[CÓDIGO DEL AI]])</f>
        <v>0</v>
      </c>
      <c r="O15" s="60">
        <f ca="1">SUMIFS(TablaDatosCompletos[PresupuestoAI],TablaDatosCompletos[CodigoProyecto],TablaRPresupuestoAI[[#Headers],[Proyecto10]],TablaDatosCompletos[Código AI],TablaRPresupuestoAI[[#This Row],[CÓDIGO DEL AI]])</f>
        <v>0</v>
      </c>
    </row>
    <row r="16" spans="1:15" ht="28" x14ac:dyDescent="0.35">
      <c r="A16" s="52" t="s">
        <v>74</v>
      </c>
      <c r="B16" s="44" t="s">
        <v>44</v>
      </c>
      <c r="C16" s="25" t="s">
        <v>91</v>
      </c>
      <c r="D16" s="35" t="s">
        <v>92</v>
      </c>
      <c r="E16" s="99">
        <f ca="1">SUM(TablaRPresupuestoAI[[#This Row],[Proyecto1]:[Proyecto10]])</f>
        <v>0</v>
      </c>
      <c r="F16" s="60">
        <f ca="1">SUMIFS(TablaDatosCompletos[PresupuestoAI],TablaDatosCompletos[CodigoProyecto],TablaRPresupuestoAI[[#Headers],[Proyecto1]],TablaDatosCompletos[Código AI],TablaRPresupuestoAI[[#This Row],[CÓDIGO DEL AI]])</f>
        <v>0</v>
      </c>
      <c r="G16" s="60">
        <f ca="1">SUMIFS(TablaDatosCompletos[PresupuestoAI],TablaDatosCompletos[CodigoProyecto],TablaRPresupuestoAI[[#Headers],[Proyecto2]],TablaDatosCompletos[Código AI],TablaRPresupuestoAI[[#This Row],[CÓDIGO DEL AI]])</f>
        <v>0</v>
      </c>
      <c r="H16" s="60">
        <f ca="1">SUMIFS(TablaDatosCompletos[PresupuestoAI],TablaDatosCompletos[CodigoProyecto],TablaRPresupuestoAI[[#Headers],[Proyecto3]],TablaDatosCompletos[Código AI],TablaRPresupuestoAI[[#This Row],[CÓDIGO DEL AI]])</f>
        <v>0</v>
      </c>
      <c r="I16" s="60">
        <f ca="1">SUMIFS(TablaDatosCompletos[PresupuestoAI],TablaDatosCompletos[CodigoProyecto],TablaRPresupuestoAI[[#Headers],[Proyecto4]],TablaDatosCompletos[Código AI],TablaRPresupuestoAI[[#This Row],[CÓDIGO DEL AI]])</f>
        <v>0</v>
      </c>
      <c r="J16" s="60">
        <f ca="1">SUMIFS(TablaDatosCompletos[PresupuestoAI],TablaDatosCompletos[CodigoProyecto],TablaRPresupuestoAI[[#Headers],[Proyecto5]],TablaDatosCompletos[Código AI],TablaRPresupuestoAI[[#This Row],[CÓDIGO DEL AI]])</f>
        <v>0</v>
      </c>
      <c r="K16" s="60">
        <f ca="1">SUMIFS(TablaDatosCompletos[PresupuestoAI],TablaDatosCompletos[CodigoProyecto],TablaRPresupuestoAI[[#Headers],[Proyecto6]],TablaDatosCompletos[Código AI],TablaRPresupuestoAI[[#This Row],[CÓDIGO DEL AI]])</f>
        <v>0</v>
      </c>
      <c r="L16" s="60">
        <f ca="1">SUMIFS(TablaDatosCompletos[PresupuestoAI],TablaDatosCompletos[CodigoProyecto],TablaRPresupuestoAI[[#Headers],[Proyecto7]],TablaDatosCompletos[Código AI],TablaRPresupuestoAI[[#This Row],[CÓDIGO DEL AI]])</f>
        <v>0</v>
      </c>
      <c r="M16" s="60">
        <f ca="1">SUMIFS(TablaDatosCompletos[PresupuestoAI],TablaDatosCompletos[CodigoProyecto],TablaRPresupuestoAI[[#Headers],[Proyecto8]],TablaDatosCompletos[Código AI],TablaRPresupuestoAI[[#This Row],[CÓDIGO DEL AI]])</f>
        <v>0</v>
      </c>
      <c r="N16" s="60">
        <f ca="1">SUMIFS(TablaDatosCompletos[PresupuestoAI],TablaDatosCompletos[CodigoProyecto],TablaRPresupuestoAI[[#Headers],[Proyecto9]],TablaDatosCompletos[Código AI],TablaRPresupuestoAI[[#This Row],[CÓDIGO DEL AI]])</f>
        <v>0</v>
      </c>
      <c r="O16" s="60">
        <f ca="1">SUMIFS(TablaDatosCompletos[PresupuestoAI],TablaDatosCompletos[CodigoProyecto],TablaRPresupuestoAI[[#Headers],[Proyecto10]],TablaDatosCompletos[Código AI],TablaRPresupuestoAI[[#This Row],[CÓDIGO DEL AI]])</f>
        <v>0</v>
      </c>
    </row>
    <row r="17" spans="1:15" ht="28" x14ac:dyDescent="0.35">
      <c r="A17" s="52" t="s">
        <v>74</v>
      </c>
      <c r="B17" s="44" t="s">
        <v>46</v>
      </c>
      <c r="C17" s="25" t="s">
        <v>93</v>
      </c>
      <c r="D17" s="35" t="s">
        <v>94</v>
      </c>
      <c r="E17" s="99">
        <f ca="1">SUM(TablaRPresupuestoAI[[#This Row],[Proyecto1]:[Proyecto10]])</f>
        <v>0</v>
      </c>
      <c r="F17" s="60">
        <f ca="1">SUMIFS(TablaDatosCompletos[PresupuestoAI],TablaDatosCompletos[CodigoProyecto],TablaRPresupuestoAI[[#Headers],[Proyecto1]],TablaDatosCompletos[Código AI],TablaRPresupuestoAI[[#This Row],[CÓDIGO DEL AI]])</f>
        <v>0</v>
      </c>
      <c r="G17" s="60">
        <f ca="1">SUMIFS(TablaDatosCompletos[PresupuestoAI],TablaDatosCompletos[CodigoProyecto],TablaRPresupuestoAI[[#Headers],[Proyecto2]],TablaDatosCompletos[Código AI],TablaRPresupuestoAI[[#This Row],[CÓDIGO DEL AI]])</f>
        <v>0</v>
      </c>
      <c r="H17" s="60">
        <f ca="1">SUMIFS(TablaDatosCompletos[PresupuestoAI],TablaDatosCompletos[CodigoProyecto],TablaRPresupuestoAI[[#Headers],[Proyecto3]],TablaDatosCompletos[Código AI],TablaRPresupuestoAI[[#This Row],[CÓDIGO DEL AI]])</f>
        <v>0</v>
      </c>
      <c r="I17" s="60">
        <f ca="1">SUMIFS(TablaDatosCompletos[PresupuestoAI],TablaDatosCompletos[CodigoProyecto],TablaRPresupuestoAI[[#Headers],[Proyecto4]],TablaDatosCompletos[Código AI],TablaRPresupuestoAI[[#This Row],[CÓDIGO DEL AI]])</f>
        <v>0</v>
      </c>
      <c r="J17" s="60">
        <f ca="1">SUMIFS(TablaDatosCompletos[PresupuestoAI],TablaDatosCompletos[CodigoProyecto],TablaRPresupuestoAI[[#Headers],[Proyecto5]],TablaDatosCompletos[Código AI],TablaRPresupuestoAI[[#This Row],[CÓDIGO DEL AI]])</f>
        <v>0</v>
      </c>
      <c r="K17" s="60">
        <f ca="1">SUMIFS(TablaDatosCompletos[PresupuestoAI],TablaDatosCompletos[CodigoProyecto],TablaRPresupuestoAI[[#Headers],[Proyecto6]],TablaDatosCompletos[Código AI],TablaRPresupuestoAI[[#This Row],[CÓDIGO DEL AI]])</f>
        <v>0</v>
      </c>
      <c r="L17" s="60">
        <f ca="1">SUMIFS(TablaDatosCompletos[PresupuestoAI],TablaDatosCompletos[CodigoProyecto],TablaRPresupuestoAI[[#Headers],[Proyecto7]],TablaDatosCompletos[Código AI],TablaRPresupuestoAI[[#This Row],[CÓDIGO DEL AI]])</f>
        <v>0</v>
      </c>
      <c r="M17" s="60">
        <f ca="1">SUMIFS(TablaDatosCompletos[PresupuestoAI],TablaDatosCompletos[CodigoProyecto],TablaRPresupuestoAI[[#Headers],[Proyecto8]],TablaDatosCompletos[Código AI],TablaRPresupuestoAI[[#This Row],[CÓDIGO DEL AI]])</f>
        <v>0</v>
      </c>
      <c r="N17" s="60">
        <f ca="1">SUMIFS(TablaDatosCompletos[PresupuestoAI],TablaDatosCompletos[CodigoProyecto],TablaRPresupuestoAI[[#Headers],[Proyecto9]],TablaDatosCompletos[Código AI],TablaRPresupuestoAI[[#This Row],[CÓDIGO DEL AI]])</f>
        <v>0</v>
      </c>
      <c r="O17" s="60">
        <f ca="1">SUMIFS(TablaDatosCompletos[PresupuestoAI],TablaDatosCompletos[CodigoProyecto],TablaRPresupuestoAI[[#Headers],[Proyecto10]],TablaDatosCompletos[Código AI],TablaRPresupuestoAI[[#This Row],[CÓDIGO DEL AI]])</f>
        <v>0</v>
      </c>
    </row>
    <row r="18" spans="1:15" ht="28" x14ac:dyDescent="0.35">
      <c r="A18" s="52" t="s">
        <v>74</v>
      </c>
      <c r="B18" s="44" t="s">
        <v>46</v>
      </c>
      <c r="C18" s="25" t="s">
        <v>95</v>
      </c>
      <c r="D18" s="35" t="s">
        <v>96</v>
      </c>
      <c r="E18" s="99">
        <f ca="1">SUM(TablaRPresupuestoAI[[#This Row],[Proyecto1]:[Proyecto10]])</f>
        <v>0</v>
      </c>
      <c r="F18" s="60">
        <f ca="1">SUMIFS(TablaDatosCompletos[PresupuestoAI],TablaDatosCompletos[CodigoProyecto],TablaRPresupuestoAI[[#Headers],[Proyecto1]],TablaDatosCompletos[Código AI],TablaRPresupuestoAI[[#This Row],[CÓDIGO DEL AI]])</f>
        <v>0</v>
      </c>
      <c r="G18" s="60">
        <f ca="1">SUMIFS(TablaDatosCompletos[PresupuestoAI],TablaDatosCompletos[CodigoProyecto],TablaRPresupuestoAI[[#Headers],[Proyecto2]],TablaDatosCompletos[Código AI],TablaRPresupuestoAI[[#This Row],[CÓDIGO DEL AI]])</f>
        <v>0</v>
      </c>
      <c r="H18" s="60">
        <f ca="1">SUMIFS(TablaDatosCompletos[PresupuestoAI],TablaDatosCompletos[CodigoProyecto],TablaRPresupuestoAI[[#Headers],[Proyecto3]],TablaDatosCompletos[Código AI],TablaRPresupuestoAI[[#This Row],[CÓDIGO DEL AI]])</f>
        <v>0</v>
      </c>
      <c r="I18" s="60">
        <f ca="1">SUMIFS(TablaDatosCompletos[PresupuestoAI],TablaDatosCompletos[CodigoProyecto],TablaRPresupuestoAI[[#Headers],[Proyecto4]],TablaDatosCompletos[Código AI],TablaRPresupuestoAI[[#This Row],[CÓDIGO DEL AI]])</f>
        <v>0</v>
      </c>
      <c r="J18" s="60">
        <f ca="1">SUMIFS(TablaDatosCompletos[PresupuestoAI],TablaDatosCompletos[CodigoProyecto],TablaRPresupuestoAI[[#Headers],[Proyecto5]],TablaDatosCompletos[Código AI],TablaRPresupuestoAI[[#This Row],[CÓDIGO DEL AI]])</f>
        <v>0</v>
      </c>
      <c r="K18" s="60">
        <f ca="1">SUMIFS(TablaDatosCompletos[PresupuestoAI],TablaDatosCompletos[CodigoProyecto],TablaRPresupuestoAI[[#Headers],[Proyecto6]],TablaDatosCompletos[Código AI],TablaRPresupuestoAI[[#This Row],[CÓDIGO DEL AI]])</f>
        <v>0</v>
      </c>
      <c r="L18" s="60">
        <f ca="1">SUMIFS(TablaDatosCompletos[PresupuestoAI],TablaDatosCompletos[CodigoProyecto],TablaRPresupuestoAI[[#Headers],[Proyecto7]],TablaDatosCompletos[Código AI],TablaRPresupuestoAI[[#This Row],[CÓDIGO DEL AI]])</f>
        <v>0</v>
      </c>
      <c r="M18" s="60">
        <f ca="1">SUMIFS(TablaDatosCompletos[PresupuestoAI],TablaDatosCompletos[CodigoProyecto],TablaRPresupuestoAI[[#Headers],[Proyecto8]],TablaDatosCompletos[Código AI],TablaRPresupuestoAI[[#This Row],[CÓDIGO DEL AI]])</f>
        <v>0</v>
      </c>
      <c r="N18" s="60">
        <f ca="1">SUMIFS(TablaDatosCompletos[PresupuestoAI],TablaDatosCompletos[CodigoProyecto],TablaRPresupuestoAI[[#Headers],[Proyecto9]],TablaDatosCompletos[Código AI],TablaRPresupuestoAI[[#This Row],[CÓDIGO DEL AI]])</f>
        <v>0</v>
      </c>
      <c r="O18" s="60">
        <f ca="1">SUMIFS(TablaDatosCompletos[PresupuestoAI],TablaDatosCompletos[CodigoProyecto],TablaRPresupuestoAI[[#Headers],[Proyecto10]],TablaDatosCompletos[Código AI],TablaRPresupuestoAI[[#This Row],[CÓDIGO DEL AI]])</f>
        <v>0</v>
      </c>
    </row>
    <row r="19" spans="1:15" ht="28" x14ac:dyDescent="0.35">
      <c r="A19" s="52" t="s">
        <v>74</v>
      </c>
      <c r="B19" s="44" t="s">
        <v>46</v>
      </c>
      <c r="C19" s="25" t="s">
        <v>97</v>
      </c>
      <c r="D19" s="35" t="s">
        <v>98</v>
      </c>
      <c r="E19" s="99">
        <f ca="1">SUM(TablaRPresupuestoAI[[#This Row],[Proyecto1]:[Proyecto10]])</f>
        <v>0</v>
      </c>
      <c r="F19" s="60">
        <f ca="1">SUMIFS(TablaDatosCompletos[PresupuestoAI],TablaDatosCompletos[CodigoProyecto],TablaRPresupuestoAI[[#Headers],[Proyecto1]],TablaDatosCompletos[Código AI],TablaRPresupuestoAI[[#This Row],[CÓDIGO DEL AI]])</f>
        <v>0</v>
      </c>
      <c r="G19" s="60">
        <f ca="1">SUMIFS(TablaDatosCompletos[PresupuestoAI],TablaDatosCompletos[CodigoProyecto],TablaRPresupuestoAI[[#Headers],[Proyecto2]],TablaDatosCompletos[Código AI],TablaRPresupuestoAI[[#This Row],[CÓDIGO DEL AI]])</f>
        <v>0</v>
      </c>
      <c r="H19" s="60">
        <f ca="1">SUMIFS(TablaDatosCompletos[PresupuestoAI],TablaDatosCompletos[CodigoProyecto],TablaRPresupuestoAI[[#Headers],[Proyecto3]],TablaDatosCompletos[Código AI],TablaRPresupuestoAI[[#This Row],[CÓDIGO DEL AI]])</f>
        <v>0</v>
      </c>
      <c r="I19" s="60">
        <f ca="1">SUMIFS(TablaDatosCompletos[PresupuestoAI],TablaDatosCompletos[CodigoProyecto],TablaRPresupuestoAI[[#Headers],[Proyecto4]],TablaDatosCompletos[Código AI],TablaRPresupuestoAI[[#This Row],[CÓDIGO DEL AI]])</f>
        <v>0</v>
      </c>
      <c r="J19" s="60">
        <f ca="1">SUMIFS(TablaDatosCompletos[PresupuestoAI],TablaDatosCompletos[CodigoProyecto],TablaRPresupuestoAI[[#Headers],[Proyecto5]],TablaDatosCompletos[Código AI],TablaRPresupuestoAI[[#This Row],[CÓDIGO DEL AI]])</f>
        <v>0</v>
      </c>
      <c r="K19" s="60">
        <f ca="1">SUMIFS(TablaDatosCompletos[PresupuestoAI],TablaDatosCompletos[CodigoProyecto],TablaRPresupuestoAI[[#Headers],[Proyecto6]],TablaDatosCompletos[Código AI],TablaRPresupuestoAI[[#This Row],[CÓDIGO DEL AI]])</f>
        <v>0</v>
      </c>
      <c r="L19" s="60">
        <f ca="1">SUMIFS(TablaDatosCompletos[PresupuestoAI],TablaDatosCompletos[CodigoProyecto],TablaRPresupuestoAI[[#Headers],[Proyecto7]],TablaDatosCompletos[Código AI],TablaRPresupuestoAI[[#This Row],[CÓDIGO DEL AI]])</f>
        <v>0</v>
      </c>
      <c r="M19" s="60">
        <f ca="1">SUMIFS(TablaDatosCompletos[PresupuestoAI],TablaDatosCompletos[CodigoProyecto],TablaRPresupuestoAI[[#Headers],[Proyecto8]],TablaDatosCompletos[Código AI],TablaRPresupuestoAI[[#This Row],[CÓDIGO DEL AI]])</f>
        <v>0</v>
      </c>
      <c r="N19" s="60">
        <f ca="1">SUMIFS(TablaDatosCompletos[PresupuestoAI],TablaDatosCompletos[CodigoProyecto],TablaRPresupuestoAI[[#Headers],[Proyecto9]],TablaDatosCompletos[Código AI],TablaRPresupuestoAI[[#This Row],[CÓDIGO DEL AI]])</f>
        <v>0</v>
      </c>
      <c r="O19" s="60">
        <f ca="1">SUMIFS(TablaDatosCompletos[PresupuestoAI],TablaDatosCompletos[CodigoProyecto],TablaRPresupuestoAI[[#Headers],[Proyecto10]],TablaDatosCompletos[Código AI],TablaRPresupuestoAI[[#This Row],[CÓDIGO DEL AI]])</f>
        <v>0</v>
      </c>
    </row>
    <row r="20" spans="1:15" ht="28" x14ac:dyDescent="0.35">
      <c r="A20" s="52" t="s">
        <v>74</v>
      </c>
      <c r="B20" s="44" t="s">
        <v>46</v>
      </c>
      <c r="C20" s="25" t="s">
        <v>99</v>
      </c>
      <c r="D20" s="35" t="s">
        <v>100</v>
      </c>
      <c r="E20" s="99">
        <f ca="1">SUM(TablaRPresupuestoAI[[#This Row],[Proyecto1]:[Proyecto10]])</f>
        <v>0</v>
      </c>
      <c r="F20" s="60">
        <f ca="1">SUMIFS(TablaDatosCompletos[PresupuestoAI],TablaDatosCompletos[CodigoProyecto],TablaRPresupuestoAI[[#Headers],[Proyecto1]],TablaDatosCompletos[Código AI],TablaRPresupuestoAI[[#This Row],[CÓDIGO DEL AI]])</f>
        <v>0</v>
      </c>
      <c r="G20" s="60">
        <f ca="1">SUMIFS(TablaDatosCompletos[PresupuestoAI],TablaDatosCompletos[CodigoProyecto],TablaRPresupuestoAI[[#Headers],[Proyecto2]],TablaDatosCompletos[Código AI],TablaRPresupuestoAI[[#This Row],[CÓDIGO DEL AI]])</f>
        <v>0</v>
      </c>
      <c r="H20" s="60">
        <f ca="1">SUMIFS(TablaDatosCompletos[PresupuestoAI],TablaDatosCompletos[CodigoProyecto],TablaRPresupuestoAI[[#Headers],[Proyecto3]],TablaDatosCompletos[Código AI],TablaRPresupuestoAI[[#This Row],[CÓDIGO DEL AI]])</f>
        <v>0</v>
      </c>
      <c r="I20" s="60">
        <f ca="1">SUMIFS(TablaDatosCompletos[PresupuestoAI],TablaDatosCompletos[CodigoProyecto],TablaRPresupuestoAI[[#Headers],[Proyecto4]],TablaDatosCompletos[Código AI],TablaRPresupuestoAI[[#This Row],[CÓDIGO DEL AI]])</f>
        <v>0</v>
      </c>
      <c r="J20" s="60">
        <f ca="1">SUMIFS(TablaDatosCompletos[PresupuestoAI],TablaDatosCompletos[CodigoProyecto],TablaRPresupuestoAI[[#Headers],[Proyecto5]],TablaDatosCompletos[Código AI],TablaRPresupuestoAI[[#This Row],[CÓDIGO DEL AI]])</f>
        <v>0</v>
      </c>
      <c r="K20" s="60">
        <f ca="1">SUMIFS(TablaDatosCompletos[PresupuestoAI],TablaDatosCompletos[CodigoProyecto],TablaRPresupuestoAI[[#Headers],[Proyecto6]],TablaDatosCompletos[Código AI],TablaRPresupuestoAI[[#This Row],[CÓDIGO DEL AI]])</f>
        <v>0</v>
      </c>
      <c r="L20" s="60">
        <f ca="1">SUMIFS(TablaDatosCompletos[PresupuestoAI],TablaDatosCompletos[CodigoProyecto],TablaRPresupuestoAI[[#Headers],[Proyecto7]],TablaDatosCompletos[Código AI],TablaRPresupuestoAI[[#This Row],[CÓDIGO DEL AI]])</f>
        <v>0</v>
      </c>
      <c r="M20" s="60">
        <f ca="1">SUMIFS(TablaDatosCompletos[PresupuestoAI],TablaDatosCompletos[CodigoProyecto],TablaRPresupuestoAI[[#Headers],[Proyecto8]],TablaDatosCompletos[Código AI],TablaRPresupuestoAI[[#This Row],[CÓDIGO DEL AI]])</f>
        <v>0</v>
      </c>
      <c r="N20" s="60">
        <f ca="1">SUMIFS(TablaDatosCompletos[PresupuestoAI],TablaDatosCompletos[CodigoProyecto],TablaRPresupuestoAI[[#Headers],[Proyecto9]],TablaDatosCompletos[Código AI],TablaRPresupuestoAI[[#This Row],[CÓDIGO DEL AI]])</f>
        <v>0</v>
      </c>
      <c r="O20" s="60">
        <f ca="1">SUMIFS(TablaDatosCompletos[PresupuestoAI],TablaDatosCompletos[CodigoProyecto],TablaRPresupuestoAI[[#Headers],[Proyecto10]],TablaDatosCompletos[Código AI],TablaRPresupuestoAI[[#This Row],[CÓDIGO DEL AI]])</f>
        <v>0</v>
      </c>
    </row>
    <row r="21" spans="1:15" ht="28" x14ac:dyDescent="0.35">
      <c r="A21" s="52" t="s">
        <v>74</v>
      </c>
      <c r="B21" s="44" t="s">
        <v>46</v>
      </c>
      <c r="C21" s="25" t="s">
        <v>101</v>
      </c>
      <c r="D21" s="35" t="s">
        <v>102</v>
      </c>
      <c r="E21" s="99">
        <f ca="1">SUM(TablaRPresupuestoAI[[#This Row],[Proyecto1]:[Proyecto10]])</f>
        <v>0</v>
      </c>
      <c r="F21" s="60">
        <f ca="1">SUMIFS(TablaDatosCompletos[PresupuestoAI],TablaDatosCompletos[CodigoProyecto],TablaRPresupuestoAI[[#Headers],[Proyecto1]],TablaDatosCompletos[Código AI],TablaRPresupuestoAI[[#This Row],[CÓDIGO DEL AI]])</f>
        <v>0</v>
      </c>
      <c r="G21" s="60">
        <f ca="1">SUMIFS(TablaDatosCompletos[PresupuestoAI],TablaDatosCompletos[CodigoProyecto],TablaRPresupuestoAI[[#Headers],[Proyecto2]],TablaDatosCompletos[Código AI],TablaRPresupuestoAI[[#This Row],[CÓDIGO DEL AI]])</f>
        <v>0</v>
      </c>
      <c r="H21" s="60">
        <f ca="1">SUMIFS(TablaDatosCompletos[PresupuestoAI],TablaDatosCompletos[CodigoProyecto],TablaRPresupuestoAI[[#Headers],[Proyecto3]],TablaDatosCompletos[Código AI],TablaRPresupuestoAI[[#This Row],[CÓDIGO DEL AI]])</f>
        <v>0</v>
      </c>
      <c r="I21" s="60">
        <f ca="1">SUMIFS(TablaDatosCompletos[PresupuestoAI],TablaDatosCompletos[CodigoProyecto],TablaRPresupuestoAI[[#Headers],[Proyecto4]],TablaDatosCompletos[Código AI],TablaRPresupuestoAI[[#This Row],[CÓDIGO DEL AI]])</f>
        <v>0</v>
      </c>
      <c r="J21" s="60">
        <f ca="1">SUMIFS(TablaDatosCompletos[PresupuestoAI],TablaDatosCompletos[CodigoProyecto],TablaRPresupuestoAI[[#Headers],[Proyecto5]],TablaDatosCompletos[Código AI],TablaRPresupuestoAI[[#This Row],[CÓDIGO DEL AI]])</f>
        <v>0</v>
      </c>
      <c r="K21" s="60">
        <f ca="1">SUMIFS(TablaDatosCompletos[PresupuestoAI],TablaDatosCompletos[CodigoProyecto],TablaRPresupuestoAI[[#Headers],[Proyecto6]],TablaDatosCompletos[Código AI],TablaRPresupuestoAI[[#This Row],[CÓDIGO DEL AI]])</f>
        <v>0</v>
      </c>
      <c r="L21" s="60">
        <f ca="1">SUMIFS(TablaDatosCompletos[PresupuestoAI],TablaDatosCompletos[CodigoProyecto],TablaRPresupuestoAI[[#Headers],[Proyecto7]],TablaDatosCompletos[Código AI],TablaRPresupuestoAI[[#This Row],[CÓDIGO DEL AI]])</f>
        <v>0</v>
      </c>
      <c r="M21" s="60">
        <f ca="1">SUMIFS(TablaDatosCompletos[PresupuestoAI],TablaDatosCompletos[CodigoProyecto],TablaRPresupuestoAI[[#Headers],[Proyecto8]],TablaDatosCompletos[Código AI],TablaRPresupuestoAI[[#This Row],[CÓDIGO DEL AI]])</f>
        <v>0</v>
      </c>
      <c r="N21" s="60">
        <f ca="1">SUMIFS(TablaDatosCompletos[PresupuestoAI],TablaDatosCompletos[CodigoProyecto],TablaRPresupuestoAI[[#Headers],[Proyecto9]],TablaDatosCompletos[Código AI],TablaRPresupuestoAI[[#This Row],[CÓDIGO DEL AI]])</f>
        <v>0</v>
      </c>
      <c r="O21" s="60">
        <f ca="1">SUMIFS(TablaDatosCompletos[PresupuestoAI],TablaDatosCompletos[CodigoProyecto],TablaRPresupuestoAI[[#Headers],[Proyecto10]],TablaDatosCompletos[Código AI],TablaRPresupuestoAI[[#This Row],[CÓDIGO DEL AI]])</f>
        <v>0</v>
      </c>
    </row>
    <row r="22" spans="1:15" ht="56" x14ac:dyDescent="0.35">
      <c r="A22" s="52" t="s">
        <v>74</v>
      </c>
      <c r="B22" s="43" t="s">
        <v>48</v>
      </c>
      <c r="C22" s="25" t="s">
        <v>103</v>
      </c>
      <c r="D22" s="35" t="s">
        <v>104</v>
      </c>
      <c r="E22" s="99">
        <f ca="1">SUM(TablaRPresupuestoAI[[#This Row],[Proyecto1]:[Proyecto10]])</f>
        <v>0</v>
      </c>
      <c r="F22" s="60">
        <f ca="1">SUMIFS(TablaDatosCompletos[PresupuestoAI],TablaDatosCompletos[CodigoProyecto],TablaRPresupuestoAI[[#Headers],[Proyecto1]],TablaDatosCompletos[Código AI],TablaRPresupuestoAI[[#This Row],[CÓDIGO DEL AI]])</f>
        <v>0</v>
      </c>
      <c r="G22" s="60">
        <f ca="1">SUMIFS(TablaDatosCompletos[PresupuestoAI],TablaDatosCompletos[CodigoProyecto],TablaRPresupuestoAI[[#Headers],[Proyecto2]],TablaDatosCompletos[Código AI],TablaRPresupuestoAI[[#This Row],[CÓDIGO DEL AI]])</f>
        <v>0</v>
      </c>
      <c r="H22" s="60">
        <f ca="1">SUMIFS(TablaDatosCompletos[PresupuestoAI],TablaDatosCompletos[CodigoProyecto],TablaRPresupuestoAI[[#Headers],[Proyecto3]],TablaDatosCompletos[Código AI],TablaRPresupuestoAI[[#This Row],[CÓDIGO DEL AI]])</f>
        <v>0</v>
      </c>
      <c r="I22" s="60">
        <f ca="1">SUMIFS(TablaDatosCompletos[PresupuestoAI],TablaDatosCompletos[CodigoProyecto],TablaRPresupuestoAI[[#Headers],[Proyecto4]],TablaDatosCompletos[Código AI],TablaRPresupuestoAI[[#This Row],[CÓDIGO DEL AI]])</f>
        <v>0</v>
      </c>
      <c r="J22" s="60">
        <f ca="1">SUMIFS(TablaDatosCompletos[PresupuestoAI],TablaDatosCompletos[CodigoProyecto],TablaRPresupuestoAI[[#Headers],[Proyecto5]],TablaDatosCompletos[Código AI],TablaRPresupuestoAI[[#This Row],[CÓDIGO DEL AI]])</f>
        <v>0</v>
      </c>
      <c r="K22" s="60">
        <f ca="1">SUMIFS(TablaDatosCompletos[PresupuestoAI],TablaDatosCompletos[CodigoProyecto],TablaRPresupuestoAI[[#Headers],[Proyecto6]],TablaDatosCompletos[Código AI],TablaRPresupuestoAI[[#This Row],[CÓDIGO DEL AI]])</f>
        <v>0</v>
      </c>
      <c r="L22" s="60">
        <f ca="1">SUMIFS(TablaDatosCompletos[PresupuestoAI],TablaDatosCompletos[CodigoProyecto],TablaRPresupuestoAI[[#Headers],[Proyecto7]],TablaDatosCompletos[Código AI],TablaRPresupuestoAI[[#This Row],[CÓDIGO DEL AI]])</f>
        <v>0</v>
      </c>
      <c r="M22" s="60">
        <f ca="1">SUMIFS(TablaDatosCompletos[PresupuestoAI],TablaDatosCompletos[CodigoProyecto],TablaRPresupuestoAI[[#Headers],[Proyecto8]],TablaDatosCompletos[Código AI],TablaRPresupuestoAI[[#This Row],[CÓDIGO DEL AI]])</f>
        <v>0</v>
      </c>
      <c r="N22" s="60">
        <f ca="1">SUMIFS(TablaDatosCompletos[PresupuestoAI],TablaDatosCompletos[CodigoProyecto],TablaRPresupuestoAI[[#Headers],[Proyecto9]],TablaDatosCompletos[Código AI],TablaRPresupuestoAI[[#This Row],[CÓDIGO DEL AI]])</f>
        <v>0</v>
      </c>
      <c r="O22" s="60">
        <f ca="1">SUMIFS(TablaDatosCompletos[PresupuestoAI],TablaDatosCompletos[CodigoProyecto],TablaRPresupuestoAI[[#Headers],[Proyecto10]],TablaDatosCompletos[Código AI],TablaRPresupuestoAI[[#This Row],[CÓDIGO DEL AI]])</f>
        <v>0</v>
      </c>
    </row>
    <row r="23" spans="1:15" ht="56" x14ac:dyDescent="0.35">
      <c r="A23" s="52" t="s">
        <v>74</v>
      </c>
      <c r="B23" s="43" t="s">
        <v>48</v>
      </c>
      <c r="C23" s="25" t="s">
        <v>105</v>
      </c>
      <c r="D23" s="35" t="s">
        <v>106</v>
      </c>
      <c r="E23" s="99">
        <f ca="1">SUM(TablaRPresupuestoAI[[#This Row],[Proyecto1]:[Proyecto10]])</f>
        <v>0</v>
      </c>
      <c r="F23" s="60">
        <f ca="1">SUMIFS(TablaDatosCompletos[PresupuestoAI],TablaDatosCompletos[CodigoProyecto],TablaRPresupuestoAI[[#Headers],[Proyecto1]],TablaDatosCompletos[Código AI],TablaRPresupuestoAI[[#This Row],[CÓDIGO DEL AI]])</f>
        <v>0</v>
      </c>
      <c r="G23" s="60">
        <f ca="1">SUMIFS(TablaDatosCompletos[PresupuestoAI],TablaDatosCompletos[CodigoProyecto],TablaRPresupuestoAI[[#Headers],[Proyecto2]],TablaDatosCompletos[Código AI],TablaRPresupuestoAI[[#This Row],[CÓDIGO DEL AI]])</f>
        <v>0</v>
      </c>
      <c r="H23" s="60">
        <f ca="1">SUMIFS(TablaDatosCompletos[PresupuestoAI],TablaDatosCompletos[CodigoProyecto],TablaRPresupuestoAI[[#Headers],[Proyecto3]],TablaDatosCompletos[Código AI],TablaRPresupuestoAI[[#This Row],[CÓDIGO DEL AI]])</f>
        <v>0</v>
      </c>
      <c r="I23" s="60">
        <f ca="1">SUMIFS(TablaDatosCompletos[PresupuestoAI],TablaDatosCompletos[CodigoProyecto],TablaRPresupuestoAI[[#Headers],[Proyecto4]],TablaDatosCompletos[Código AI],TablaRPresupuestoAI[[#This Row],[CÓDIGO DEL AI]])</f>
        <v>0</v>
      </c>
      <c r="J23" s="60">
        <f ca="1">SUMIFS(TablaDatosCompletos[PresupuestoAI],TablaDatosCompletos[CodigoProyecto],TablaRPresupuestoAI[[#Headers],[Proyecto5]],TablaDatosCompletos[Código AI],TablaRPresupuestoAI[[#This Row],[CÓDIGO DEL AI]])</f>
        <v>0</v>
      </c>
      <c r="K23" s="60">
        <f ca="1">SUMIFS(TablaDatosCompletos[PresupuestoAI],TablaDatosCompletos[CodigoProyecto],TablaRPresupuestoAI[[#Headers],[Proyecto6]],TablaDatosCompletos[Código AI],TablaRPresupuestoAI[[#This Row],[CÓDIGO DEL AI]])</f>
        <v>0</v>
      </c>
      <c r="L23" s="60">
        <f ca="1">SUMIFS(TablaDatosCompletos[PresupuestoAI],TablaDatosCompletos[CodigoProyecto],TablaRPresupuestoAI[[#Headers],[Proyecto7]],TablaDatosCompletos[Código AI],TablaRPresupuestoAI[[#This Row],[CÓDIGO DEL AI]])</f>
        <v>0</v>
      </c>
      <c r="M23" s="60">
        <f ca="1">SUMIFS(TablaDatosCompletos[PresupuestoAI],TablaDatosCompletos[CodigoProyecto],TablaRPresupuestoAI[[#Headers],[Proyecto8]],TablaDatosCompletos[Código AI],TablaRPresupuestoAI[[#This Row],[CÓDIGO DEL AI]])</f>
        <v>0</v>
      </c>
      <c r="N23" s="60">
        <f ca="1">SUMIFS(TablaDatosCompletos[PresupuestoAI],TablaDatosCompletos[CodigoProyecto],TablaRPresupuestoAI[[#Headers],[Proyecto9]],TablaDatosCompletos[Código AI],TablaRPresupuestoAI[[#This Row],[CÓDIGO DEL AI]])</f>
        <v>0</v>
      </c>
      <c r="O23" s="60">
        <f ca="1">SUMIFS(TablaDatosCompletos[PresupuestoAI],TablaDatosCompletos[CodigoProyecto],TablaRPresupuestoAI[[#Headers],[Proyecto10]],TablaDatosCompletos[Código AI],TablaRPresupuestoAI[[#This Row],[CÓDIGO DEL AI]])</f>
        <v>0</v>
      </c>
    </row>
    <row r="24" spans="1:15" ht="56" x14ac:dyDescent="0.35">
      <c r="A24" s="52" t="s">
        <v>74</v>
      </c>
      <c r="B24" s="43" t="s">
        <v>48</v>
      </c>
      <c r="C24" s="25" t="s">
        <v>107</v>
      </c>
      <c r="D24" s="35" t="s">
        <v>108</v>
      </c>
      <c r="E24" s="99">
        <f ca="1">SUM(TablaRPresupuestoAI[[#This Row],[Proyecto1]:[Proyecto10]])</f>
        <v>0</v>
      </c>
      <c r="F24" s="60">
        <f ca="1">SUMIFS(TablaDatosCompletos[PresupuestoAI],TablaDatosCompletos[CodigoProyecto],TablaRPresupuestoAI[[#Headers],[Proyecto1]],TablaDatosCompletos[Código AI],TablaRPresupuestoAI[[#This Row],[CÓDIGO DEL AI]])</f>
        <v>0</v>
      </c>
      <c r="G24" s="60">
        <f ca="1">SUMIFS(TablaDatosCompletos[PresupuestoAI],TablaDatosCompletos[CodigoProyecto],TablaRPresupuestoAI[[#Headers],[Proyecto2]],TablaDatosCompletos[Código AI],TablaRPresupuestoAI[[#This Row],[CÓDIGO DEL AI]])</f>
        <v>0</v>
      </c>
      <c r="H24" s="60">
        <f ca="1">SUMIFS(TablaDatosCompletos[PresupuestoAI],TablaDatosCompletos[CodigoProyecto],TablaRPresupuestoAI[[#Headers],[Proyecto3]],TablaDatosCompletos[Código AI],TablaRPresupuestoAI[[#This Row],[CÓDIGO DEL AI]])</f>
        <v>0</v>
      </c>
      <c r="I24" s="60">
        <f ca="1">SUMIFS(TablaDatosCompletos[PresupuestoAI],TablaDatosCompletos[CodigoProyecto],TablaRPresupuestoAI[[#Headers],[Proyecto4]],TablaDatosCompletos[Código AI],TablaRPresupuestoAI[[#This Row],[CÓDIGO DEL AI]])</f>
        <v>0</v>
      </c>
      <c r="J24" s="60">
        <f ca="1">SUMIFS(TablaDatosCompletos[PresupuestoAI],TablaDatosCompletos[CodigoProyecto],TablaRPresupuestoAI[[#Headers],[Proyecto5]],TablaDatosCompletos[Código AI],TablaRPresupuestoAI[[#This Row],[CÓDIGO DEL AI]])</f>
        <v>0</v>
      </c>
      <c r="K24" s="60">
        <f ca="1">SUMIFS(TablaDatosCompletos[PresupuestoAI],TablaDatosCompletos[CodigoProyecto],TablaRPresupuestoAI[[#Headers],[Proyecto6]],TablaDatosCompletos[Código AI],TablaRPresupuestoAI[[#This Row],[CÓDIGO DEL AI]])</f>
        <v>0</v>
      </c>
      <c r="L24" s="60">
        <f ca="1">SUMIFS(TablaDatosCompletos[PresupuestoAI],TablaDatosCompletos[CodigoProyecto],TablaRPresupuestoAI[[#Headers],[Proyecto7]],TablaDatosCompletos[Código AI],TablaRPresupuestoAI[[#This Row],[CÓDIGO DEL AI]])</f>
        <v>0</v>
      </c>
      <c r="M24" s="60">
        <f ca="1">SUMIFS(TablaDatosCompletos[PresupuestoAI],TablaDatosCompletos[CodigoProyecto],TablaRPresupuestoAI[[#Headers],[Proyecto8]],TablaDatosCompletos[Código AI],TablaRPresupuestoAI[[#This Row],[CÓDIGO DEL AI]])</f>
        <v>0</v>
      </c>
      <c r="N24" s="60">
        <f ca="1">SUMIFS(TablaDatosCompletos[PresupuestoAI],TablaDatosCompletos[CodigoProyecto],TablaRPresupuestoAI[[#Headers],[Proyecto9]],TablaDatosCompletos[Código AI],TablaRPresupuestoAI[[#This Row],[CÓDIGO DEL AI]])</f>
        <v>0</v>
      </c>
      <c r="O24" s="60">
        <f ca="1">SUMIFS(TablaDatosCompletos[PresupuestoAI],TablaDatosCompletos[CodigoProyecto],TablaRPresupuestoAI[[#Headers],[Proyecto10]],TablaDatosCompletos[Código AI],TablaRPresupuestoAI[[#This Row],[CÓDIGO DEL AI]])</f>
        <v>0</v>
      </c>
    </row>
    <row r="25" spans="1:15" ht="28" x14ac:dyDescent="0.35">
      <c r="A25" s="52" t="s">
        <v>74</v>
      </c>
      <c r="B25" s="43" t="s">
        <v>50</v>
      </c>
      <c r="C25" s="25" t="s">
        <v>109</v>
      </c>
      <c r="D25" s="35" t="s">
        <v>110</v>
      </c>
      <c r="E25" s="99">
        <f ca="1">SUM(TablaRPresupuestoAI[[#This Row],[Proyecto1]:[Proyecto10]])</f>
        <v>0</v>
      </c>
      <c r="F25" s="60">
        <f ca="1">SUMIFS(TablaDatosCompletos[PresupuestoAI],TablaDatosCompletos[CodigoProyecto],TablaRPresupuestoAI[[#Headers],[Proyecto1]],TablaDatosCompletos[Código AI],TablaRPresupuestoAI[[#This Row],[CÓDIGO DEL AI]])</f>
        <v>0</v>
      </c>
      <c r="G25" s="60">
        <f ca="1">SUMIFS(TablaDatosCompletos[PresupuestoAI],TablaDatosCompletos[CodigoProyecto],TablaRPresupuestoAI[[#Headers],[Proyecto2]],TablaDatosCompletos[Código AI],TablaRPresupuestoAI[[#This Row],[CÓDIGO DEL AI]])</f>
        <v>0</v>
      </c>
      <c r="H25" s="60">
        <f ca="1">SUMIFS(TablaDatosCompletos[PresupuestoAI],TablaDatosCompletos[CodigoProyecto],TablaRPresupuestoAI[[#Headers],[Proyecto3]],TablaDatosCompletos[Código AI],TablaRPresupuestoAI[[#This Row],[CÓDIGO DEL AI]])</f>
        <v>0</v>
      </c>
      <c r="I25" s="60">
        <f ca="1">SUMIFS(TablaDatosCompletos[PresupuestoAI],TablaDatosCompletos[CodigoProyecto],TablaRPresupuestoAI[[#Headers],[Proyecto4]],TablaDatosCompletos[Código AI],TablaRPresupuestoAI[[#This Row],[CÓDIGO DEL AI]])</f>
        <v>0</v>
      </c>
      <c r="J25" s="60">
        <f ca="1">SUMIFS(TablaDatosCompletos[PresupuestoAI],TablaDatosCompletos[CodigoProyecto],TablaRPresupuestoAI[[#Headers],[Proyecto5]],TablaDatosCompletos[Código AI],TablaRPresupuestoAI[[#This Row],[CÓDIGO DEL AI]])</f>
        <v>0</v>
      </c>
      <c r="K25" s="60">
        <f ca="1">SUMIFS(TablaDatosCompletos[PresupuestoAI],TablaDatosCompletos[CodigoProyecto],TablaRPresupuestoAI[[#Headers],[Proyecto6]],TablaDatosCompletos[Código AI],TablaRPresupuestoAI[[#This Row],[CÓDIGO DEL AI]])</f>
        <v>0</v>
      </c>
      <c r="L25" s="60">
        <f ca="1">SUMIFS(TablaDatosCompletos[PresupuestoAI],TablaDatosCompletos[CodigoProyecto],TablaRPresupuestoAI[[#Headers],[Proyecto7]],TablaDatosCompletos[Código AI],TablaRPresupuestoAI[[#This Row],[CÓDIGO DEL AI]])</f>
        <v>0</v>
      </c>
      <c r="M25" s="60">
        <f ca="1">SUMIFS(TablaDatosCompletos[PresupuestoAI],TablaDatosCompletos[CodigoProyecto],TablaRPresupuestoAI[[#Headers],[Proyecto8]],TablaDatosCompletos[Código AI],TablaRPresupuestoAI[[#This Row],[CÓDIGO DEL AI]])</f>
        <v>0</v>
      </c>
      <c r="N25" s="60">
        <f ca="1">SUMIFS(TablaDatosCompletos[PresupuestoAI],TablaDatosCompletos[CodigoProyecto],TablaRPresupuestoAI[[#Headers],[Proyecto9]],TablaDatosCompletos[Código AI],TablaRPresupuestoAI[[#This Row],[CÓDIGO DEL AI]])</f>
        <v>0</v>
      </c>
      <c r="O25" s="60">
        <f ca="1">SUMIFS(TablaDatosCompletos[PresupuestoAI],TablaDatosCompletos[CodigoProyecto],TablaRPresupuestoAI[[#Headers],[Proyecto10]],TablaDatosCompletos[Código AI],TablaRPresupuestoAI[[#This Row],[CÓDIGO DEL AI]])</f>
        <v>0</v>
      </c>
    </row>
    <row r="26" spans="1:15" ht="42" x14ac:dyDescent="0.35">
      <c r="A26" s="52" t="s">
        <v>74</v>
      </c>
      <c r="B26" s="43" t="s">
        <v>50</v>
      </c>
      <c r="C26" s="25" t="s">
        <v>111</v>
      </c>
      <c r="D26" s="35" t="s">
        <v>112</v>
      </c>
      <c r="E26" s="99">
        <f ca="1">SUM(TablaRPresupuestoAI[[#This Row],[Proyecto1]:[Proyecto10]])</f>
        <v>0</v>
      </c>
      <c r="F26" s="60">
        <f ca="1">SUMIFS(TablaDatosCompletos[PresupuestoAI],TablaDatosCompletos[CodigoProyecto],TablaRPresupuestoAI[[#Headers],[Proyecto1]],TablaDatosCompletos[Código AI],TablaRPresupuestoAI[[#This Row],[CÓDIGO DEL AI]])</f>
        <v>0</v>
      </c>
      <c r="G26" s="60">
        <f ca="1">SUMIFS(TablaDatosCompletos[PresupuestoAI],TablaDatosCompletos[CodigoProyecto],TablaRPresupuestoAI[[#Headers],[Proyecto2]],TablaDatosCompletos[Código AI],TablaRPresupuestoAI[[#This Row],[CÓDIGO DEL AI]])</f>
        <v>0</v>
      </c>
      <c r="H26" s="60">
        <f ca="1">SUMIFS(TablaDatosCompletos[PresupuestoAI],TablaDatosCompletos[CodigoProyecto],TablaRPresupuestoAI[[#Headers],[Proyecto3]],TablaDatosCompletos[Código AI],TablaRPresupuestoAI[[#This Row],[CÓDIGO DEL AI]])</f>
        <v>0</v>
      </c>
      <c r="I26" s="60">
        <f ca="1">SUMIFS(TablaDatosCompletos[PresupuestoAI],TablaDatosCompletos[CodigoProyecto],TablaRPresupuestoAI[[#Headers],[Proyecto4]],TablaDatosCompletos[Código AI],TablaRPresupuestoAI[[#This Row],[CÓDIGO DEL AI]])</f>
        <v>0</v>
      </c>
      <c r="J26" s="60">
        <f ca="1">SUMIFS(TablaDatosCompletos[PresupuestoAI],TablaDatosCompletos[CodigoProyecto],TablaRPresupuestoAI[[#Headers],[Proyecto5]],TablaDatosCompletos[Código AI],TablaRPresupuestoAI[[#This Row],[CÓDIGO DEL AI]])</f>
        <v>0</v>
      </c>
      <c r="K26" s="60">
        <f ca="1">SUMIFS(TablaDatosCompletos[PresupuestoAI],TablaDatosCompletos[CodigoProyecto],TablaRPresupuestoAI[[#Headers],[Proyecto6]],TablaDatosCompletos[Código AI],TablaRPresupuestoAI[[#This Row],[CÓDIGO DEL AI]])</f>
        <v>0</v>
      </c>
      <c r="L26" s="60">
        <f ca="1">SUMIFS(TablaDatosCompletos[PresupuestoAI],TablaDatosCompletos[CodigoProyecto],TablaRPresupuestoAI[[#Headers],[Proyecto7]],TablaDatosCompletos[Código AI],TablaRPresupuestoAI[[#This Row],[CÓDIGO DEL AI]])</f>
        <v>0</v>
      </c>
      <c r="M26" s="60">
        <f ca="1">SUMIFS(TablaDatosCompletos[PresupuestoAI],TablaDatosCompletos[CodigoProyecto],TablaRPresupuestoAI[[#Headers],[Proyecto8]],TablaDatosCompletos[Código AI],TablaRPresupuestoAI[[#This Row],[CÓDIGO DEL AI]])</f>
        <v>0</v>
      </c>
      <c r="N26" s="60">
        <f ca="1">SUMIFS(TablaDatosCompletos[PresupuestoAI],TablaDatosCompletos[CodigoProyecto],TablaRPresupuestoAI[[#Headers],[Proyecto9]],TablaDatosCompletos[Código AI],TablaRPresupuestoAI[[#This Row],[CÓDIGO DEL AI]])</f>
        <v>0</v>
      </c>
      <c r="O26" s="60">
        <f ca="1">SUMIFS(TablaDatosCompletos[PresupuestoAI],TablaDatosCompletos[CodigoProyecto],TablaRPresupuestoAI[[#Headers],[Proyecto10]],TablaDatosCompletos[Código AI],TablaRPresupuestoAI[[#This Row],[CÓDIGO DEL AI]])</f>
        <v>0</v>
      </c>
    </row>
    <row r="27" spans="1:15" ht="42" x14ac:dyDescent="0.35">
      <c r="A27" s="52" t="s">
        <v>74</v>
      </c>
      <c r="B27" s="43" t="s">
        <v>50</v>
      </c>
      <c r="C27" s="25" t="s">
        <v>113</v>
      </c>
      <c r="D27" s="35" t="s">
        <v>114</v>
      </c>
      <c r="E27" s="99">
        <f ca="1">SUM(TablaRPresupuestoAI[[#This Row],[Proyecto1]:[Proyecto10]])</f>
        <v>0</v>
      </c>
      <c r="F27" s="60">
        <f ca="1">SUMIFS(TablaDatosCompletos[PresupuestoAI],TablaDatosCompletos[CodigoProyecto],TablaRPresupuestoAI[[#Headers],[Proyecto1]],TablaDatosCompletos[Código AI],TablaRPresupuestoAI[[#This Row],[CÓDIGO DEL AI]])</f>
        <v>0</v>
      </c>
      <c r="G27" s="60">
        <f ca="1">SUMIFS(TablaDatosCompletos[PresupuestoAI],TablaDatosCompletos[CodigoProyecto],TablaRPresupuestoAI[[#Headers],[Proyecto2]],TablaDatosCompletos[Código AI],TablaRPresupuestoAI[[#This Row],[CÓDIGO DEL AI]])</f>
        <v>0</v>
      </c>
      <c r="H27" s="60">
        <f ca="1">SUMIFS(TablaDatosCompletos[PresupuestoAI],TablaDatosCompletos[CodigoProyecto],TablaRPresupuestoAI[[#Headers],[Proyecto3]],TablaDatosCompletos[Código AI],TablaRPresupuestoAI[[#This Row],[CÓDIGO DEL AI]])</f>
        <v>0</v>
      </c>
      <c r="I27" s="60">
        <f ca="1">SUMIFS(TablaDatosCompletos[PresupuestoAI],TablaDatosCompletos[CodigoProyecto],TablaRPresupuestoAI[[#Headers],[Proyecto4]],TablaDatosCompletos[Código AI],TablaRPresupuestoAI[[#This Row],[CÓDIGO DEL AI]])</f>
        <v>0</v>
      </c>
      <c r="J27" s="60">
        <f ca="1">SUMIFS(TablaDatosCompletos[PresupuestoAI],TablaDatosCompletos[CodigoProyecto],TablaRPresupuestoAI[[#Headers],[Proyecto5]],TablaDatosCompletos[Código AI],TablaRPresupuestoAI[[#This Row],[CÓDIGO DEL AI]])</f>
        <v>0</v>
      </c>
      <c r="K27" s="60">
        <f ca="1">SUMIFS(TablaDatosCompletos[PresupuestoAI],TablaDatosCompletos[CodigoProyecto],TablaRPresupuestoAI[[#Headers],[Proyecto6]],TablaDatosCompletos[Código AI],TablaRPresupuestoAI[[#This Row],[CÓDIGO DEL AI]])</f>
        <v>0</v>
      </c>
      <c r="L27" s="60">
        <f ca="1">SUMIFS(TablaDatosCompletos[PresupuestoAI],TablaDatosCompletos[CodigoProyecto],TablaRPresupuestoAI[[#Headers],[Proyecto7]],TablaDatosCompletos[Código AI],TablaRPresupuestoAI[[#This Row],[CÓDIGO DEL AI]])</f>
        <v>0</v>
      </c>
      <c r="M27" s="60">
        <f ca="1">SUMIFS(TablaDatosCompletos[PresupuestoAI],TablaDatosCompletos[CodigoProyecto],TablaRPresupuestoAI[[#Headers],[Proyecto8]],TablaDatosCompletos[Código AI],TablaRPresupuestoAI[[#This Row],[CÓDIGO DEL AI]])</f>
        <v>0</v>
      </c>
      <c r="N27" s="60">
        <f ca="1">SUMIFS(TablaDatosCompletos[PresupuestoAI],TablaDatosCompletos[CodigoProyecto],TablaRPresupuestoAI[[#Headers],[Proyecto9]],TablaDatosCompletos[Código AI],TablaRPresupuestoAI[[#This Row],[CÓDIGO DEL AI]])</f>
        <v>0</v>
      </c>
      <c r="O27" s="60">
        <f ca="1">SUMIFS(TablaDatosCompletos[PresupuestoAI],TablaDatosCompletos[CodigoProyecto],TablaRPresupuestoAI[[#Headers],[Proyecto10]],TablaDatosCompletos[Código AI],TablaRPresupuestoAI[[#This Row],[CÓDIGO DEL AI]])</f>
        <v>0</v>
      </c>
    </row>
    <row r="28" spans="1:15" ht="28" x14ac:dyDescent="0.35">
      <c r="A28" s="52" t="s">
        <v>74</v>
      </c>
      <c r="B28" s="43" t="s">
        <v>50</v>
      </c>
      <c r="C28" s="26" t="s">
        <v>115</v>
      </c>
      <c r="D28" s="36" t="s">
        <v>116</v>
      </c>
      <c r="E28" s="99">
        <f ca="1">SUM(TablaRPresupuestoAI[[#This Row],[Proyecto1]:[Proyecto10]])</f>
        <v>0</v>
      </c>
      <c r="F28" s="60">
        <f ca="1">SUMIFS(TablaDatosCompletos[PresupuestoAI],TablaDatosCompletos[CodigoProyecto],TablaRPresupuestoAI[[#Headers],[Proyecto1]],TablaDatosCompletos[Código AI],TablaRPresupuestoAI[[#This Row],[CÓDIGO DEL AI]])</f>
        <v>0</v>
      </c>
      <c r="G28" s="60">
        <f ca="1">SUMIFS(TablaDatosCompletos[PresupuestoAI],TablaDatosCompletos[CodigoProyecto],TablaRPresupuestoAI[[#Headers],[Proyecto2]],TablaDatosCompletos[Código AI],TablaRPresupuestoAI[[#This Row],[CÓDIGO DEL AI]])</f>
        <v>0</v>
      </c>
      <c r="H28" s="60">
        <f ca="1">SUMIFS(TablaDatosCompletos[PresupuestoAI],TablaDatosCompletos[CodigoProyecto],TablaRPresupuestoAI[[#Headers],[Proyecto3]],TablaDatosCompletos[Código AI],TablaRPresupuestoAI[[#This Row],[CÓDIGO DEL AI]])</f>
        <v>0</v>
      </c>
      <c r="I28" s="60">
        <f ca="1">SUMIFS(TablaDatosCompletos[PresupuestoAI],TablaDatosCompletos[CodigoProyecto],TablaRPresupuestoAI[[#Headers],[Proyecto4]],TablaDatosCompletos[Código AI],TablaRPresupuestoAI[[#This Row],[CÓDIGO DEL AI]])</f>
        <v>0</v>
      </c>
      <c r="J28" s="60">
        <f ca="1">SUMIFS(TablaDatosCompletos[PresupuestoAI],TablaDatosCompletos[CodigoProyecto],TablaRPresupuestoAI[[#Headers],[Proyecto5]],TablaDatosCompletos[Código AI],TablaRPresupuestoAI[[#This Row],[CÓDIGO DEL AI]])</f>
        <v>0</v>
      </c>
      <c r="K28" s="60">
        <f ca="1">SUMIFS(TablaDatosCompletos[PresupuestoAI],TablaDatosCompletos[CodigoProyecto],TablaRPresupuestoAI[[#Headers],[Proyecto6]],TablaDatosCompletos[Código AI],TablaRPresupuestoAI[[#This Row],[CÓDIGO DEL AI]])</f>
        <v>0</v>
      </c>
      <c r="L28" s="60">
        <f ca="1">SUMIFS(TablaDatosCompletos[PresupuestoAI],TablaDatosCompletos[CodigoProyecto],TablaRPresupuestoAI[[#Headers],[Proyecto7]],TablaDatosCompletos[Código AI],TablaRPresupuestoAI[[#This Row],[CÓDIGO DEL AI]])</f>
        <v>0</v>
      </c>
      <c r="M28" s="60">
        <f ca="1">SUMIFS(TablaDatosCompletos[PresupuestoAI],TablaDatosCompletos[CodigoProyecto],TablaRPresupuestoAI[[#Headers],[Proyecto8]],TablaDatosCompletos[Código AI],TablaRPresupuestoAI[[#This Row],[CÓDIGO DEL AI]])</f>
        <v>0</v>
      </c>
      <c r="N28" s="60">
        <f ca="1">SUMIFS(TablaDatosCompletos[PresupuestoAI],TablaDatosCompletos[CodigoProyecto],TablaRPresupuestoAI[[#Headers],[Proyecto9]],TablaDatosCompletos[Código AI],TablaRPresupuestoAI[[#This Row],[CÓDIGO DEL AI]])</f>
        <v>0</v>
      </c>
      <c r="O28" s="60">
        <f ca="1">SUMIFS(TablaDatosCompletos[PresupuestoAI],TablaDatosCompletos[CodigoProyecto],TablaRPresupuestoAI[[#Headers],[Proyecto10]],TablaDatosCompletos[Código AI],TablaRPresupuestoAI[[#This Row],[CÓDIGO DEL AI]])</f>
        <v>0</v>
      </c>
    </row>
    <row r="29" spans="1:15" ht="29" x14ac:dyDescent="0.35">
      <c r="A29" s="52" t="s">
        <v>74</v>
      </c>
      <c r="B29" s="43" t="s">
        <v>50</v>
      </c>
      <c r="C29" s="26" t="s">
        <v>117</v>
      </c>
      <c r="D29" s="36" t="s">
        <v>118</v>
      </c>
      <c r="E29" s="99">
        <f ca="1">SUM(TablaRPresupuestoAI[[#This Row],[Proyecto1]:[Proyecto10]])</f>
        <v>0</v>
      </c>
      <c r="F29" s="60">
        <f ca="1">SUMIFS(TablaDatosCompletos[PresupuestoAI],TablaDatosCompletos[CodigoProyecto],TablaRPresupuestoAI[[#Headers],[Proyecto1]],TablaDatosCompletos[Código AI],TablaRPresupuestoAI[[#This Row],[CÓDIGO DEL AI]])</f>
        <v>0</v>
      </c>
      <c r="G29" s="60">
        <f ca="1">SUMIFS(TablaDatosCompletos[PresupuestoAI],TablaDatosCompletos[CodigoProyecto],TablaRPresupuestoAI[[#Headers],[Proyecto2]],TablaDatosCompletos[Código AI],TablaRPresupuestoAI[[#This Row],[CÓDIGO DEL AI]])</f>
        <v>0</v>
      </c>
      <c r="H29" s="60">
        <f ca="1">SUMIFS(TablaDatosCompletos[PresupuestoAI],TablaDatosCompletos[CodigoProyecto],TablaRPresupuestoAI[[#Headers],[Proyecto3]],TablaDatosCompletos[Código AI],TablaRPresupuestoAI[[#This Row],[CÓDIGO DEL AI]])</f>
        <v>0</v>
      </c>
      <c r="I29" s="60">
        <f ca="1">SUMIFS(TablaDatosCompletos[PresupuestoAI],TablaDatosCompletos[CodigoProyecto],TablaRPresupuestoAI[[#Headers],[Proyecto4]],TablaDatosCompletos[Código AI],TablaRPresupuestoAI[[#This Row],[CÓDIGO DEL AI]])</f>
        <v>0</v>
      </c>
      <c r="J29" s="60">
        <f ca="1">SUMIFS(TablaDatosCompletos[PresupuestoAI],TablaDatosCompletos[CodigoProyecto],TablaRPresupuestoAI[[#Headers],[Proyecto5]],TablaDatosCompletos[Código AI],TablaRPresupuestoAI[[#This Row],[CÓDIGO DEL AI]])</f>
        <v>0</v>
      </c>
      <c r="K29" s="60">
        <f ca="1">SUMIFS(TablaDatosCompletos[PresupuestoAI],TablaDatosCompletos[CodigoProyecto],TablaRPresupuestoAI[[#Headers],[Proyecto6]],TablaDatosCompletos[Código AI],TablaRPresupuestoAI[[#This Row],[CÓDIGO DEL AI]])</f>
        <v>0</v>
      </c>
      <c r="L29" s="60">
        <f ca="1">SUMIFS(TablaDatosCompletos[PresupuestoAI],TablaDatosCompletos[CodigoProyecto],TablaRPresupuestoAI[[#Headers],[Proyecto7]],TablaDatosCompletos[Código AI],TablaRPresupuestoAI[[#This Row],[CÓDIGO DEL AI]])</f>
        <v>0</v>
      </c>
      <c r="M29" s="60">
        <f ca="1">SUMIFS(TablaDatosCompletos[PresupuestoAI],TablaDatosCompletos[CodigoProyecto],TablaRPresupuestoAI[[#Headers],[Proyecto8]],TablaDatosCompletos[Código AI],TablaRPresupuestoAI[[#This Row],[CÓDIGO DEL AI]])</f>
        <v>0</v>
      </c>
      <c r="N29" s="60">
        <f ca="1">SUMIFS(TablaDatosCompletos[PresupuestoAI],TablaDatosCompletos[CodigoProyecto],TablaRPresupuestoAI[[#Headers],[Proyecto9]],TablaDatosCompletos[Código AI],TablaRPresupuestoAI[[#This Row],[CÓDIGO DEL AI]])</f>
        <v>0</v>
      </c>
      <c r="O29" s="60">
        <f ca="1">SUMIFS(TablaDatosCompletos[PresupuestoAI],TablaDatosCompletos[CodigoProyecto],TablaRPresupuestoAI[[#Headers],[Proyecto10]],TablaDatosCompletos[Código AI],TablaRPresupuestoAI[[#This Row],[CÓDIGO DEL AI]])</f>
        <v>0</v>
      </c>
    </row>
    <row r="30" spans="1:15" ht="28" x14ac:dyDescent="0.35">
      <c r="A30" s="52" t="s">
        <v>74</v>
      </c>
      <c r="B30" s="44" t="s">
        <v>52</v>
      </c>
      <c r="C30" s="25" t="s">
        <v>119</v>
      </c>
      <c r="D30" s="35" t="s">
        <v>120</v>
      </c>
      <c r="E30" s="99">
        <f ca="1">SUM(TablaRPresupuestoAI[[#This Row],[Proyecto1]:[Proyecto10]])</f>
        <v>0</v>
      </c>
      <c r="F30" s="60">
        <f ca="1">SUMIFS(TablaDatosCompletos[PresupuestoAI],TablaDatosCompletos[CodigoProyecto],TablaRPresupuestoAI[[#Headers],[Proyecto1]],TablaDatosCompletos[Código AI],TablaRPresupuestoAI[[#This Row],[CÓDIGO DEL AI]])</f>
        <v>0</v>
      </c>
      <c r="G30" s="60">
        <f ca="1">SUMIFS(TablaDatosCompletos[PresupuestoAI],TablaDatosCompletos[CodigoProyecto],TablaRPresupuestoAI[[#Headers],[Proyecto2]],TablaDatosCompletos[Código AI],TablaRPresupuestoAI[[#This Row],[CÓDIGO DEL AI]])</f>
        <v>0</v>
      </c>
      <c r="H30" s="60">
        <f ca="1">SUMIFS(TablaDatosCompletos[PresupuestoAI],TablaDatosCompletos[CodigoProyecto],TablaRPresupuestoAI[[#Headers],[Proyecto3]],TablaDatosCompletos[Código AI],TablaRPresupuestoAI[[#This Row],[CÓDIGO DEL AI]])</f>
        <v>0</v>
      </c>
      <c r="I30" s="60">
        <f ca="1">SUMIFS(TablaDatosCompletos[PresupuestoAI],TablaDatosCompletos[CodigoProyecto],TablaRPresupuestoAI[[#Headers],[Proyecto4]],TablaDatosCompletos[Código AI],TablaRPresupuestoAI[[#This Row],[CÓDIGO DEL AI]])</f>
        <v>0</v>
      </c>
      <c r="J30" s="60">
        <f ca="1">SUMIFS(TablaDatosCompletos[PresupuestoAI],TablaDatosCompletos[CodigoProyecto],TablaRPresupuestoAI[[#Headers],[Proyecto5]],TablaDatosCompletos[Código AI],TablaRPresupuestoAI[[#This Row],[CÓDIGO DEL AI]])</f>
        <v>0</v>
      </c>
      <c r="K30" s="60">
        <f ca="1">SUMIFS(TablaDatosCompletos[PresupuestoAI],TablaDatosCompletos[CodigoProyecto],TablaRPresupuestoAI[[#Headers],[Proyecto6]],TablaDatosCompletos[Código AI],TablaRPresupuestoAI[[#This Row],[CÓDIGO DEL AI]])</f>
        <v>0</v>
      </c>
      <c r="L30" s="60">
        <f ca="1">SUMIFS(TablaDatosCompletos[PresupuestoAI],TablaDatosCompletos[CodigoProyecto],TablaRPresupuestoAI[[#Headers],[Proyecto7]],TablaDatosCompletos[Código AI],TablaRPresupuestoAI[[#This Row],[CÓDIGO DEL AI]])</f>
        <v>0</v>
      </c>
      <c r="M30" s="60">
        <f ca="1">SUMIFS(TablaDatosCompletos[PresupuestoAI],TablaDatosCompletos[CodigoProyecto],TablaRPresupuestoAI[[#Headers],[Proyecto8]],TablaDatosCompletos[Código AI],TablaRPresupuestoAI[[#This Row],[CÓDIGO DEL AI]])</f>
        <v>0</v>
      </c>
      <c r="N30" s="60">
        <f ca="1">SUMIFS(TablaDatosCompletos[PresupuestoAI],TablaDatosCompletos[CodigoProyecto],TablaRPresupuestoAI[[#Headers],[Proyecto9]],TablaDatosCompletos[Código AI],TablaRPresupuestoAI[[#This Row],[CÓDIGO DEL AI]])</f>
        <v>0</v>
      </c>
      <c r="O30" s="60">
        <f ca="1">SUMIFS(TablaDatosCompletos[PresupuestoAI],TablaDatosCompletos[CodigoProyecto],TablaRPresupuestoAI[[#Headers],[Proyecto10]],TablaDatosCompletos[Código AI],TablaRPresupuestoAI[[#This Row],[CÓDIGO DEL AI]])</f>
        <v>0</v>
      </c>
    </row>
    <row r="31" spans="1:15" ht="28" x14ac:dyDescent="0.35">
      <c r="A31" s="52" t="s">
        <v>74</v>
      </c>
      <c r="B31" s="44" t="s">
        <v>52</v>
      </c>
      <c r="C31" s="25" t="s">
        <v>121</v>
      </c>
      <c r="D31" s="35" t="s">
        <v>122</v>
      </c>
      <c r="E31" s="99">
        <f ca="1">SUM(TablaRPresupuestoAI[[#This Row],[Proyecto1]:[Proyecto10]])</f>
        <v>0</v>
      </c>
      <c r="F31" s="60">
        <f ca="1">SUMIFS(TablaDatosCompletos[PresupuestoAI],TablaDatosCompletos[CodigoProyecto],TablaRPresupuestoAI[[#Headers],[Proyecto1]],TablaDatosCompletos[Código AI],TablaRPresupuestoAI[[#This Row],[CÓDIGO DEL AI]])</f>
        <v>0</v>
      </c>
      <c r="G31" s="60">
        <f ca="1">SUMIFS(TablaDatosCompletos[PresupuestoAI],TablaDatosCompletos[CodigoProyecto],TablaRPresupuestoAI[[#Headers],[Proyecto2]],TablaDatosCompletos[Código AI],TablaRPresupuestoAI[[#This Row],[CÓDIGO DEL AI]])</f>
        <v>0</v>
      </c>
      <c r="H31" s="60">
        <f ca="1">SUMIFS(TablaDatosCompletos[PresupuestoAI],TablaDatosCompletos[CodigoProyecto],TablaRPresupuestoAI[[#Headers],[Proyecto3]],TablaDatosCompletos[Código AI],TablaRPresupuestoAI[[#This Row],[CÓDIGO DEL AI]])</f>
        <v>0</v>
      </c>
      <c r="I31" s="60">
        <f ca="1">SUMIFS(TablaDatosCompletos[PresupuestoAI],TablaDatosCompletos[CodigoProyecto],TablaRPresupuestoAI[[#Headers],[Proyecto4]],TablaDatosCompletos[Código AI],TablaRPresupuestoAI[[#This Row],[CÓDIGO DEL AI]])</f>
        <v>0</v>
      </c>
      <c r="J31" s="60">
        <f ca="1">SUMIFS(TablaDatosCompletos[PresupuestoAI],TablaDatosCompletos[CodigoProyecto],TablaRPresupuestoAI[[#Headers],[Proyecto5]],TablaDatosCompletos[Código AI],TablaRPresupuestoAI[[#This Row],[CÓDIGO DEL AI]])</f>
        <v>0</v>
      </c>
      <c r="K31" s="60">
        <f ca="1">SUMIFS(TablaDatosCompletos[PresupuestoAI],TablaDatosCompletos[CodigoProyecto],TablaRPresupuestoAI[[#Headers],[Proyecto6]],TablaDatosCompletos[Código AI],TablaRPresupuestoAI[[#This Row],[CÓDIGO DEL AI]])</f>
        <v>0</v>
      </c>
      <c r="L31" s="60">
        <f ca="1">SUMIFS(TablaDatosCompletos[PresupuestoAI],TablaDatosCompletos[CodigoProyecto],TablaRPresupuestoAI[[#Headers],[Proyecto7]],TablaDatosCompletos[Código AI],TablaRPresupuestoAI[[#This Row],[CÓDIGO DEL AI]])</f>
        <v>0</v>
      </c>
      <c r="M31" s="60">
        <f ca="1">SUMIFS(TablaDatosCompletos[PresupuestoAI],TablaDatosCompletos[CodigoProyecto],TablaRPresupuestoAI[[#Headers],[Proyecto8]],TablaDatosCompletos[Código AI],TablaRPresupuestoAI[[#This Row],[CÓDIGO DEL AI]])</f>
        <v>0</v>
      </c>
      <c r="N31" s="60">
        <f ca="1">SUMIFS(TablaDatosCompletos[PresupuestoAI],TablaDatosCompletos[CodigoProyecto],TablaRPresupuestoAI[[#Headers],[Proyecto9]],TablaDatosCompletos[Código AI],TablaRPresupuestoAI[[#This Row],[CÓDIGO DEL AI]])</f>
        <v>0</v>
      </c>
      <c r="O31" s="60">
        <f ca="1">SUMIFS(TablaDatosCompletos[PresupuestoAI],TablaDatosCompletos[CodigoProyecto],TablaRPresupuestoAI[[#Headers],[Proyecto10]],TablaDatosCompletos[Código AI],TablaRPresupuestoAI[[#This Row],[CÓDIGO DEL AI]])</f>
        <v>0</v>
      </c>
    </row>
    <row r="32" spans="1:15" ht="28" x14ac:dyDescent="0.35">
      <c r="A32" s="52" t="s">
        <v>74</v>
      </c>
      <c r="B32" s="44" t="s">
        <v>52</v>
      </c>
      <c r="C32" s="25" t="s">
        <v>123</v>
      </c>
      <c r="D32" s="35" t="s">
        <v>124</v>
      </c>
      <c r="E32" s="99">
        <f ca="1">SUM(TablaRPresupuestoAI[[#This Row],[Proyecto1]:[Proyecto10]])</f>
        <v>0</v>
      </c>
      <c r="F32" s="60">
        <f ca="1">SUMIFS(TablaDatosCompletos[PresupuestoAI],TablaDatosCompletos[CodigoProyecto],TablaRPresupuestoAI[[#Headers],[Proyecto1]],TablaDatosCompletos[Código AI],TablaRPresupuestoAI[[#This Row],[CÓDIGO DEL AI]])</f>
        <v>0</v>
      </c>
      <c r="G32" s="60">
        <f ca="1">SUMIFS(TablaDatosCompletos[PresupuestoAI],TablaDatosCompletos[CodigoProyecto],TablaRPresupuestoAI[[#Headers],[Proyecto2]],TablaDatosCompletos[Código AI],TablaRPresupuestoAI[[#This Row],[CÓDIGO DEL AI]])</f>
        <v>0</v>
      </c>
      <c r="H32" s="60">
        <f ca="1">SUMIFS(TablaDatosCompletos[PresupuestoAI],TablaDatosCompletos[CodigoProyecto],TablaRPresupuestoAI[[#Headers],[Proyecto3]],TablaDatosCompletos[Código AI],TablaRPresupuestoAI[[#This Row],[CÓDIGO DEL AI]])</f>
        <v>0</v>
      </c>
      <c r="I32" s="60">
        <f ca="1">SUMIFS(TablaDatosCompletos[PresupuestoAI],TablaDatosCompletos[CodigoProyecto],TablaRPresupuestoAI[[#Headers],[Proyecto4]],TablaDatosCompletos[Código AI],TablaRPresupuestoAI[[#This Row],[CÓDIGO DEL AI]])</f>
        <v>0</v>
      </c>
      <c r="J32" s="60">
        <f ca="1">SUMIFS(TablaDatosCompletos[PresupuestoAI],TablaDatosCompletos[CodigoProyecto],TablaRPresupuestoAI[[#Headers],[Proyecto5]],TablaDatosCompletos[Código AI],TablaRPresupuestoAI[[#This Row],[CÓDIGO DEL AI]])</f>
        <v>0</v>
      </c>
      <c r="K32" s="60">
        <f ca="1">SUMIFS(TablaDatosCompletos[PresupuestoAI],TablaDatosCompletos[CodigoProyecto],TablaRPresupuestoAI[[#Headers],[Proyecto6]],TablaDatosCompletos[Código AI],TablaRPresupuestoAI[[#This Row],[CÓDIGO DEL AI]])</f>
        <v>0</v>
      </c>
      <c r="L32" s="60">
        <f ca="1">SUMIFS(TablaDatosCompletos[PresupuestoAI],TablaDatosCompletos[CodigoProyecto],TablaRPresupuestoAI[[#Headers],[Proyecto7]],TablaDatosCompletos[Código AI],TablaRPresupuestoAI[[#This Row],[CÓDIGO DEL AI]])</f>
        <v>0</v>
      </c>
      <c r="M32" s="60">
        <f ca="1">SUMIFS(TablaDatosCompletos[PresupuestoAI],TablaDatosCompletos[CodigoProyecto],TablaRPresupuestoAI[[#Headers],[Proyecto8]],TablaDatosCompletos[Código AI],TablaRPresupuestoAI[[#This Row],[CÓDIGO DEL AI]])</f>
        <v>0</v>
      </c>
      <c r="N32" s="60">
        <f ca="1">SUMIFS(TablaDatosCompletos[PresupuestoAI],TablaDatosCompletos[CodigoProyecto],TablaRPresupuestoAI[[#Headers],[Proyecto9]],TablaDatosCompletos[Código AI],TablaRPresupuestoAI[[#This Row],[CÓDIGO DEL AI]])</f>
        <v>0</v>
      </c>
      <c r="O32" s="60">
        <f ca="1">SUMIFS(TablaDatosCompletos[PresupuestoAI],TablaDatosCompletos[CodigoProyecto],TablaRPresupuestoAI[[#Headers],[Proyecto10]],TablaDatosCompletos[Código AI],TablaRPresupuestoAI[[#This Row],[CÓDIGO DEL AI]])</f>
        <v>0</v>
      </c>
    </row>
    <row r="33" spans="1:15" ht="28" x14ac:dyDescent="0.35">
      <c r="A33" s="52" t="s">
        <v>74</v>
      </c>
      <c r="B33" s="44" t="s">
        <v>52</v>
      </c>
      <c r="C33" s="25" t="s">
        <v>125</v>
      </c>
      <c r="D33" s="35" t="s">
        <v>126</v>
      </c>
      <c r="E33" s="99">
        <f ca="1">SUM(TablaRPresupuestoAI[[#This Row],[Proyecto1]:[Proyecto10]])</f>
        <v>0</v>
      </c>
      <c r="F33" s="60">
        <f ca="1">SUMIFS(TablaDatosCompletos[PresupuestoAI],TablaDatosCompletos[CodigoProyecto],TablaRPresupuestoAI[[#Headers],[Proyecto1]],TablaDatosCompletos[Código AI],TablaRPresupuestoAI[[#This Row],[CÓDIGO DEL AI]])</f>
        <v>0</v>
      </c>
      <c r="G33" s="60">
        <f ca="1">SUMIFS(TablaDatosCompletos[PresupuestoAI],TablaDatosCompletos[CodigoProyecto],TablaRPresupuestoAI[[#Headers],[Proyecto2]],TablaDatosCompletos[Código AI],TablaRPresupuestoAI[[#This Row],[CÓDIGO DEL AI]])</f>
        <v>0</v>
      </c>
      <c r="H33" s="60">
        <f ca="1">SUMIFS(TablaDatosCompletos[PresupuestoAI],TablaDatosCompletos[CodigoProyecto],TablaRPresupuestoAI[[#Headers],[Proyecto3]],TablaDatosCompletos[Código AI],TablaRPresupuestoAI[[#This Row],[CÓDIGO DEL AI]])</f>
        <v>0</v>
      </c>
      <c r="I33" s="60">
        <f ca="1">SUMIFS(TablaDatosCompletos[PresupuestoAI],TablaDatosCompletos[CodigoProyecto],TablaRPresupuestoAI[[#Headers],[Proyecto4]],TablaDatosCompletos[Código AI],TablaRPresupuestoAI[[#This Row],[CÓDIGO DEL AI]])</f>
        <v>0</v>
      </c>
      <c r="J33" s="60">
        <f ca="1">SUMIFS(TablaDatosCompletos[PresupuestoAI],TablaDatosCompletos[CodigoProyecto],TablaRPresupuestoAI[[#Headers],[Proyecto5]],TablaDatosCompletos[Código AI],TablaRPresupuestoAI[[#This Row],[CÓDIGO DEL AI]])</f>
        <v>0</v>
      </c>
      <c r="K33" s="60">
        <f ca="1">SUMIFS(TablaDatosCompletos[PresupuestoAI],TablaDatosCompletos[CodigoProyecto],TablaRPresupuestoAI[[#Headers],[Proyecto6]],TablaDatosCompletos[Código AI],TablaRPresupuestoAI[[#This Row],[CÓDIGO DEL AI]])</f>
        <v>0</v>
      </c>
      <c r="L33" s="60">
        <f ca="1">SUMIFS(TablaDatosCompletos[PresupuestoAI],TablaDatosCompletos[CodigoProyecto],TablaRPresupuestoAI[[#Headers],[Proyecto7]],TablaDatosCompletos[Código AI],TablaRPresupuestoAI[[#This Row],[CÓDIGO DEL AI]])</f>
        <v>0</v>
      </c>
      <c r="M33" s="60">
        <f ca="1">SUMIFS(TablaDatosCompletos[PresupuestoAI],TablaDatosCompletos[CodigoProyecto],TablaRPresupuestoAI[[#Headers],[Proyecto8]],TablaDatosCompletos[Código AI],TablaRPresupuestoAI[[#This Row],[CÓDIGO DEL AI]])</f>
        <v>0</v>
      </c>
      <c r="N33" s="60">
        <f ca="1">SUMIFS(TablaDatosCompletos[PresupuestoAI],TablaDatosCompletos[CodigoProyecto],TablaRPresupuestoAI[[#Headers],[Proyecto9]],TablaDatosCompletos[Código AI],TablaRPresupuestoAI[[#This Row],[CÓDIGO DEL AI]])</f>
        <v>0</v>
      </c>
      <c r="O33" s="60">
        <f ca="1">SUMIFS(TablaDatosCompletos[PresupuestoAI],TablaDatosCompletos[CodigoProyecto],TablaRPresupuestoAI[[#Headers],[Proyecto10]],TablaDatosCompletos[Código AI],TablaRPresupuestoAI[[#This Row],[CÓDIGO DEL AI]])</f>
        <v>0</v>
      </c>
    </row>
    <row r="34" spans="1:15" ht="28" x14ac:dyDescent="0.35">
      <c r="A34" s="52" t="s">
        <v>74</v>
      </c>
      <c r="B34" s="44" t="s">
        <v>52</v>
      </c>
      <c r="C34" s="25" t="s">
        <v>127</v>
      </c>
      <c r="D34" s="35" t="s">
        <v>128</v>
      </c>
      <c r="E34" s="99">
        <f ca="1">SUM(TablaRPresupuestoAI[[#This Row],[Proyecto1]:[Proyecto10]])</f>
        <v>0</v>
      </c>
      <c r="F34" s="60">
        <f ca="1">SUMIFS(TablaDatosCompletos[PresupuestoAI],TablaDatosCompletos[CodigoProyecto],TablaRPresupuestoAI[[#Headers],[Proyecto1]],TablaDatosCompletos[Código AI],TablaRPresupuestoAI[[#This Row],[CÓDIGO DEL AI]])</f>
        <v>0</v>
      </c>
      <c r="G34" s="60">
        <f ca="1">SUMIFS(TablaDatosCompletos[PresupuestoAI],TablaDatosCompletos[CodigoProyecto],TablaRPresupuestoAI[[#Headers],[Proyecto2]],TablaDatosCompletos[Código AI],TablaRPresupuestoAI[[#This Row],[CÓDIGO DEL AI]])</f>
        <v>0</v>
      </c>
      <c r="H34" s="60">
        <f ca="1">SUMIFS(TablaDatosCompletos[PresupuestoAI],TablaDatosCompletos[CodigoProyecto],TablaRPresupuestoAI[[#Headers],[Proyecto3]],TablaDatosCompletos[Código AI],TablaRPresupuestoAI[[#This Row],[CÓDIGO DEL AI]])</f>
        <v>0</v>
      </c>
      <c r="I34" s="60">
        <f ca="1">SUMIFS(TablaDatosCompletos[PresupuestoAI],TablaDatosCompletos[CodigoProyecto],TablaRPresupuestoAI[[#Headers],[Proyecto4]],TablaDatosCompletos[Código AI],TablaRPresupuestoAI[[#This Row],[CÓDIGO DEL AI]])</f>
        <v>0</v>
      </c>
      <c r="J34" s="60">
        <f ca="1">SUMIFS(TablaDatosCompletos[PresupuestoAI],TablaDatosCompletos[CodigoProyecto],TablaRPresupuestoAI[[#Headers],[Proyecto5]],TablaDatosCompletos[Código AI],TablaRPresupuestoAI[[#This Row],[CÓDIGO DEL AI]])</f>
        <v>0</v>
      </c>
      <c r="K34" s="60">
        <f ca="1">SUMIFS(TablaDatosCompletos[PresupuestoAI],TablaDatosCompletos[CodigoProyecto],TablaRPresupuestoAI[[#Headers],[Proyecto6]],TablaDatosCompletos[Código AI],TablaRPresupuestoAI[[#This Row],[CÓDIGO DEL AI]])</f>
        <v>0</v>
      </c>
      <c r="L34" s="60">
        <f ca="1">SUMIFS(TablaDatosCompletos[PresupuestoAI],TablaDatosCompletos[CodigoProyecto],TablaRPresupuestoAI[[#Headers],[Proyecto7]],TablaDatosCompletos[Código AI],TablaRPresupuestoAI[[#This Row],[CÓDIGO DEL AI]])</f>
        <v>0</v>
      </c>
      <c r="M34" s="60">
        <f ca="1">SUMIFS(TablaDatosCompletos[PresupuestoAI],TablaDatosCompletos[CodigoProyecto],TablaRPresupuestoAI[[#Headers],[Proyecto8]],TablaDatosCompletos[Código AI],TablaRPresupuestoAI[[#This Row],[CÓDIGO DEL AI]])</f>
        <v>0</v>
      </c>
      <c r="N34" s="60">
        <f ca="1">SUMIFS(TablaDatosCompletos[PresupuestoAI],TablaDatosCompletos[CodigoProyecto],TablaRPresupuestoAI[[#Headers],[Proyecto9]],TablaDatosCompletos[Código AI],TablaRPresupuestoAI[[#This Row],[CÓDIGO DEL AI]])</f>
        <v>0</v>
      </c>
      <c r="O34" s="60">
        <f ca="1">SUMIFS(TablaDatosCompletos[PresupuestoAI],TablaDatosCompletos[CodigoProyecto],TablaRPresupuestoAI[[#Headers],[Proyecto10]],TablaDatosCompletos[Código AI],TablaRPresupuestoAI[[#This Row],[CÓDIGO DEL AI]])</f>
        <v>0</v>
      </c>
    </row>
    <row r="35" spans="1:15" ht="56" x14ac:dyDescent="0.35">
      <c r="A35" s="52" t="s">
        <v>74</v>
      </c>
      <c r="B35" s="44" t="s">
        <v>54</v>
      </c>
      <c r="C35" s="25" t="s">
        <v>129</v>
      </c>
      <c r="D35" s="35" t="s">
        <v>130</v>
      </c>
      <c r="E35" s="99">
        <f ca="1">SUM(TablaRPresupuestoAI[[#This Row],[Proyecto1]:[Proyecto10]])</f>
        <v>0</v>
      </c>
      <c r="F35" s="60">
        <f ca="1">SUMIFS(TablaDatosCompletos[PresupuestoAI],TablaDatosCompletos[CodigoProyecto],TablaRPresupuestoAI[[#Headers],[Proyecto1]],TablaDatosCompletos[Código AI],TablaRPresupuestoAI[[#This Row],[CÓDIGO DEL AI]])</f>
        <v>0</v>
      </c>
      <c r="G35" s="60">
        <f ca="1">SUMIFS(TablaDatosCompletos[PresupuestoAI],TablaDatosCompletos[CodigoProyecto],TablaRPresupuestoAI[[#Headers],[Proyecto2]],TablaDatosCompletos[Código AI],TablaRPresupuestoAI[[#This Row],[CÓDIGO DEL AI]])</f>
        <v>0</v>
      </c>
      <c r="H35" s="60">
        <f ca="1">SUMIFS(TablaDatosCompletos[PresupuestoAI],TablaDatosCompletos[CodigoProyecto],TablaRPresupuestoAI[[#Headers],[Proyecto3]],TablaDatosCompletos[Código AI],TablaRPresupuestoAI[[#This Row],[CÓDIGO DEL AI]])</f>
        <v>0</v>
      </c>
      <c r="I35" s="60">
        <f ca="1">SUMIFS(TablaDatosCompletos[PresupuestoAI],TablaDatosCompletos[CodigoProyecto],TablaRPresupuestoAI[[#Headers],[Proyecto4]],TablaDatosCompletos[Código AI],TablaRPresupuestoAI[[#This Row],[CÓDIGO DEL AI]])</f>
        <v>0</v>
      </c>
      <c r="J35" s="60">
        <f ca="1">SUMIFS(TablaDatosCompletos[PresupuestoAI],TablaDatosCompletos[CodigoProyecto],TablaRPresupuestoAI[[#Headers],[Proyecto5]],TablaDatosCompletos[Código AI],TablaRPresupuestoAI[[#This Row],[CÓDIGO DEL AI]])</f>
        <v>0</v>
      </c>
      <c r="K35" s="60">
        <f ca="1">SUMIFS(TablaDatosCompletos[PresupuestoAI],TablaDatosCompletos[CodigoProyecto],TablaRPresupuestoAI[[#Headers],[Proyecto6]],TablaDatosCompletos[Código AI],TablaRPresupuestoAI[[#This Row],[CÓDIGO DEL AI]])</f>
        <v>0</v>
      </c>
      <c r="L35" s="60">
        <f ca="1">SUMIFS(TablaDatosCompletos[PresupuestoAI],TablaDatosCompletos[CodigoProyecto],TablaRPresupuestoAI[[#Headers],[Proyecto7]],TablaDatosCompletos[Código AI],TablaRPresupuestoAI[[#This Row],[CÓDIGO DEL AI]])</f>
        <v>0</v>
      </c>
      <c r="M35" s="60">
        <f ca="1">SUMIFS(TablaDatosCompletos[PresupuestoAI],TablaDatosCompletos[CodigoProyecto],TablaRPresupuestoAI[[#Headers],[Proyecto8]],TablaDatosCompletos[Código AI],TablaRPresupuestoAI[[#This Row],[CÓDIGO DEL AI]])</f>
        <v>0</v>
      </c>
      <c r="N35" s="60">
        <f ca="1">SUMIFS(TablaDatosCompletos[PresupuestoAI],TablaDatosCompletos[CodigoProyecto],TablaRPresupuestoAI[[#Headers],[Proyecto9]],TablaDatosCompletos[Código AI],TablaRPresupuestoAI[[#This Row],[CÓDIGO DEL AI]])</f>
        <v>0</v>
      </c>
      <c r="O35" s="60">
        <f ca="1">SUMIFS(TablaDatosCompletos[PresupuestoAI],TablaDatosCompletos[CodigoProyecto],TablaRPresupuestoAI[[#Headers],[Proyecto10]],TablaDatosCompletos[Código AI],TablaRPresupuestoAI[[#This Row],[CÓDIGO DEL AI]])</f>
        <v>0</v>
      </c>
    </row>
    <row r="36" spans="1:15" ht="56" x14ac:dyDescent="0.35">
      <c r="A36" s="52" t="s">
        <v>74</v>
      </c>
      <c r="B36" s="44" t="s">
        <v>54</v>
      </c>
      <c r="C36" s="25" t="s">
        <v>131</v>
      </c>
      <c r="D36" s="35" t="s">
        <v>132</v>
      </c>
      <c r="E36" s="99">
        <f ca="1">SUM(TablaRPresupuestoAI[[#This Row],[Proyecto1]:[Proyecto10]])</f>
        <v>0</v>
      </c>
      <c r="F36" s="60">
        <f ca="1">SUMIFS(TablaDatosCompletos[PresupuestoAI],TablaDatosCompletos[CodigoProyecto],TablaRPresupuestoAI[[#Headers],[Proyecto1]],TablaDatosCompletos[Código AI],TablaRPresupuestoAI[[#This Row],[CÓDIGO DEL AI]])</f>
        <v>0</v>
      </c>
      <c r="G36" s="60">
        <f ca="1">SUMIFS(TablaDatosCompletos[PresupuestoAI],TablaDatosCompletos[CodigoProyecto],TablaRPresupuestoAI[[#Headers],[Proyecto2]],TablaDatosCompletos[Código AI],TablaRPresupuestoAI[[#This Row],[CÓDIGO DEL AI]])</f>
        <v>0</v>
      </c>
      <c r="H36" s="60">
        <f ca="1">SUMIFS(TablaDatosCompletos[PresupuestoAI],TablaDatosCompletos[CodigoProyecto],TablaRPresupuestoAI[[#Headers],[Proyecto3]],TablaDatosCompletos[Código AI],TablaRPresupuestoAI[[#This Row],[CÓDIGO DEL AI]])</f>
        <v>0</v>
      </c>
      <c r="I36" s="60">
        <f ca="1">SUMIFS(TablaDatosCompletos[PresupuestoAI],TablaDatosCompletos[CodigoProyecto],TablaRPresupuestoAI[[#Headers],[Proyecto4]],TablaDatosCompletos[Código AI],TablaRPresupuestoAI[[#This Row],[CÓDIGO DEL AI]])</f>
        <v>0</v>
      </c>
      <c r="J36" s="60">
        <f ca="1">SUMIFS(TablaDatosCompletos[PresupuestoAI],TablaDatosCompletos[CodigoProyecto],TablaRPresupuestoAI[[#Headers],[Proyecto5]],TablaDatosCompletos[Código AI],TablaRPresupuestoAI[[#This Row],[CÓDIGO DEL AI]])</f>
        <v>0</v>
      </c>
      <c r="K36" s="60">
        <f ca="1">SUMIFS(TablaDatosCompletos[PresupuestoAI],TablaDatosCompletos[CodigoProyecto],TablaRPresupuestoAI[[#Headers],[Proyecto6]],TablaDatosCompletos[Código AI],TablaRPresupuestoAI[[#This Row],[CÓDIGO DEL AI]])</f>
        <v>0</v>
      </c>
      <c r="L36" s="60">
        <f ca="1">SUMIFS(TablaDatosCompletos[PresupuestoAI],TablaDatosCompletos[CodigoProyecto],TablaRPresupuestoAI[[#Headers],[Proyecto7]],TablaDatosCompletos[Código AI],TablaRPresupuestoAI[[#This Row],[CÓDIGO DEL AI]])</f>
        <v>0</v>
      </c>
      <c r="M36" s="60">
        <f ca="1">SUMIFS(TablaDatosCompletos[PresupuestoAI],TablaDatosCompletos[CodigoProyecto],TablaRPresupuestoAI[[#Headers],[Proyecto8]],TablaDatosCompletos[Código AI],TablaRPresupuestoAI[[#This Row],[CÓDIGO DEL AI]])</f>
        <v>0</v>
      </c>
      <c r="N36" s="60">
        <f ca="1">SUMIFS(TablaDatosCompletos[PresupuestoAI],TablaDatosCompletos[CodigoProyecto],TablaRPresupuestoAI[[#Headers],[Proyecto9]],TablaDatosCompletos[Código AI],TablaRPresupuestoAI[[#This Row],[CÓDIGO DEL AI]])</f>
        <v>0</v>
      </c>
      <c r="O36" s="60">
        <f ca="1">SUMIFS(TablaDatosCompletos[PresupuestoAI],TablaDatosCompletos[CodigoProyecto],TablaRPresupuestoAI[[#Headers],[Proyecto10]],TablaDatosCompletos[Código AI],TablaRPresupuestoAI[[#This Row],[CÓDIGO DEL AI]])</f>
        <v>0</v>
      </c>
    </row>
    <row r="37" spans="1:15" ht="56" x14ac:dyDescent="0.35">
      <c r="A37" s="52" t="s">
        <v>74</v>
      </c>
      <c r="B37" s="44" t="s">
        <v>54</v>
      </c>
      <c r="C37" s="25" t="s">
        <v>133</v>
      </c>
      <c r="D37" s="35" t="s">
        <v>134</v>
      </c>
      <c r="E37" s="99">
        <f ca="1">SUM(TablaRPresupuestoAI[[#This Row],[Proyecto1]:[Proyecto10]])</f>
        <v>0</v>
      </c>
      <c r="F37" s="60">
        <f ca="1">SUMIFS(TablaDatosCompletos[PresupuestoAI],TablaDatosCompletos[CodigoProyecto],TablaRPresupuestoAI[[#Headers],[Proyecto1]],TablaDatosCompletos[Código AI],TablaRPresupuestoAI[[#This Row],[CÓDIGO DEL AI]])</f>
        <v>0</v>
      </c>
      <c r="G37" s="60">
        <f ca="1">SUMIFS(TablaDatosCompletos[PresupuestoAI],TablaDatosCompletos[CodigoProyecto],TablaRPresupuestoAI[[#Headers],[Proyecto2]],TablaDatosCompletos[Código AI],TablaRPresupuestoAI[[#This Row],[CÓDIGO DEL AI]])</f>
        <v>0</v>
      </c>
      <c r="H37" s="60">
        <f ca="1">SUMIFS(TablaDatosCompletos[PresupuestoAI],TablaDatosCompletos[CodigoProyecto],TablaRPresupuestoAI[[#Headers],[Proyecto3]],TablaDatosCompletos[Código AI],TablaRPresupuestoAI[[#This Row],[CÓDIGO DEL AI]])</f>
        <v>0</v>
      </c>
      <c r="I37" s="60">
        <f ca="1">SUMIFS(TablaDatosCompletos[PresupuestoAI],TablaDatosCompletos[CodigoProyecto],TablaRPresupuestoAI[[#Headers],[Proyecto4]],TablaDatosCompletos[Código AI],TablaRPresupuestoAI[[#This Row],[CÓDIGO DEL AI]])</f>
        <v>0</v>
      </c>
      <c r="J37" s="60">
        <f ca="1">SUMIFS(TablaDatosCompletos[PresupuestoAI],TablaDatosCompletos[CodigoProyecto],TablaRPresupuestoAI[[#Headers],[Proyecto5]],TablaDatosCompletos[Código AI],TablaRPresupuestoAI[[#This Row],[CÓDIGO DEL AI]])</f>
        <v>0</v>
      </c>
      <c r="K37" s="60">
        <f ca="1">SUMIFS(TablaDatosCompletos[PresupuestoAI],TablaDatosCompletos[CodigoProyecto],TablaRPresupuestoAI[[#Headers],[Proyecto6]],TablaDatosCompletos[Código AI],TablaRPresupuestoAI[[#This Row],[CÓDIGO DEL AI]])</f>
        <v>0</v>
      </c>
      <c r="L37" s="60">
        <f ca="1">SUMIFS(TablaDatosCompletos[PresupuestoAI],TablaDatosCompletos[CodigoProyecto],TablaRPresupuestoAI[[#Headers],[Proyecto7]],TablaDatosCompletos[Código AI],TablaRPresupuestoAI[[#This Row],[CÓDIGO DEL AI]])</f>
        <v>0</v>
      </c>
      <c r="M37" s="60">
        <f ca="1">SUMIFS(TablaDatosCompletos[PresupuestoAI],TablaDatosCompletos[CodigoProyecto],TablaRPresupuestoAI[[#Headers],[Proyecto8]],TablaDatosCompletos[Código AI],TablaRPresupuestoAI[[#This Row],[CÓDIGO DEL AI]])</f>
        <v>0</v>
      </c>
      <c r="N37" s="60">
        <f ca="1">SUMIFS(TablaDatosCompletos[PresupuestoAI],TablaDatosCompletos[CodigoProyecto],TablaRPresupuestoAI[[#Headers],[Proyecto9]],TablaDatosCompletos[Código AI],TablaRPresupuestoAI[[#This Row],[CÓDIGO DEL AI]])</f>
        <v>0</v>
      </c>
      <c r="O37" s="60">
        <f ca="1">SUMIFS(TablaDatosCompletos[PresupuestoAI],TablaDatosCompletos[CodigoProyecto],TablaRPresupuestoAI[[#Headers],[Proyecto10]],TablaDatosCompletos[Código AI],TablaRPresupuestoAI[[#This Row],[CÓDIGO DEL AI]])</f>
        <v>0</v>
      </c>
    </row>
    <row r="38" spans="1:15" ht="28" x14ac:dyDescent="0.35">
      <c r="A38" s="53" t="s">
        <v>135</v>
      </c>
      <c r="B38" s="41" t="s">
        <v>56</v>
      </c>
      <c r="C38" s="27" t="s">
        <v>136</v>
      </c>
      <c r="D38" s="37" t="s">
        <v>137</v>
      </c>
      <c r="E38" s="99">
        <f ca="1">SUM(TablaRPresupuestoAI[[#This Row],[Proyecto1]:[Proyecto10]])</f>
        <v>0</v>
      </c>
      <c r="F38" s="60">
        <f ca="1">SUMIFS(TablaDatosCompletos[PresupuestoAI],TablaDatosCompletos[CodigoProyecto],TablaRPresupuestoAI[[#Headers],[Proyecto1]],TablaDatosCompletos[Código AI],TablaRPresupuestoAI[[#This Row],[CÓDIGO DEL AI]])</f>
        <v>0</v>
      </c>
      <c r="G38" s="60">
        <f ca="1">SUMIFS(TablaDatosCompletos[PresupuestoAI],TablaDatosCompletos[CodigoProyecto],TablaRPresupuestoAI[[#Headers],[Proyecto2]],TablaDatosCompletos[Código AI],TablaRPresupuestoAI[[#This Row],[CÓDIGO DEL AI]])</f>
        <v>0</v>
      </c>
      <c r="H38" s="60">
        <f ca="1">SUMIFS(TablaDatosCompletos[PresupuestoAI],TablaDatosCompletos[CodigoProyecto],TablaRPresupuestoAI[[#Headers],[Proyecto3]],TablaDatosCompletos[Código AI],TablaRPresupuestoAI[[#This Row],[CÓDIGO DEL AI]])</f>
        <v>0</v>
      </c>
      <c r="I38" s="60">
        <f ca="1">SUMIFS(TablaDatosCompletos[PresupuestoAI],TablaDatosCompletos[CodigoProyecto],TablaRPresupuestoAI[[#Headers],[Proyecto4]],TablaDatosCompletos[Código AI],TablaRPresupuestoAI[[#This Row],[CÓDIGO DEL AI]])</f>
        <v>0</v>
      </c>
      <c r="J38" s="60">
        <f ca="1">SUMIFS(TablaDatosCompletos[PresupuestoAI],TablaDatosCompletos[CodigoProyecto],TablaRPresupuestoAI[[#Headers],[Proyecto5]],TablaDatosCompletos[Código AI],TablaRPresupuestoAI[[#This Row],[CÓDIGO DEL AI]])</f>
        <v>0</v>
      </c>
      <c r="K38" s="60">
        <f ca="1">SUMIFS(TablaDatosCompletos[PresupuestoAI],TablaDatosCompletos[CodigoProyecto],TablaRPresupuestoAI[[#Headers],[Proyecto6]],TablaDatosCompletos[Código AI],TablaRPresupuestoAI[[#This Row],[CÓDIGO DEL AI]])</f>
        <v>0</v>
      </c>
      <c r="L38" s="60">
        <f ca="1">SUMIFS(TablaDatosCompletos[PresupuestoAI],TablaDatosCompletos[CodigoProyecto],TablaRPresupuestoAI[[#Headers],[Proyecto7]],TablaDatosCompletos[Código AI],TablaRPresupuestoAI[[#This Row],[CÓDIGO DEL AI]])</f>
        <v>0</v>
      </c>
      <c r="M38" s="60">
        <f ca="1">SUMIFS(TablaDatosCompletos[PresupuestoAI],TablaDatosCompletos[CodigoProyecto],TablaRPresupuestoAI[[#Headers],[Proyecto8]],TablaDatosCompletos[Código AI],TablaRPresupuestoAI[[#This Row],[CÓDIGO DEL AI]])</f>
        <v>0</v>
      </c>
      <c r="N38" s="60">
        <f ca="1">SUMIFS(TablaDatosCompletos[PresupuestoAI],TablaDatosCompletos[CodigoProyecto],TablaRPresupuestoAI[[#Headers],[Proyecto9]],TablaDatosCompletos[Código AI],TablaRPresupuestoAI[[#This Row],[CÓDIGO DEL AI]])</f>
        <v>0</v>
      </c>
      <c r="O38" s="60">
        <f ca="1">SUMIFS(TablaDatosCompletos[PresupuestoAI],TablaDatosCompletos[CodigoProyecto],TablaRPresupuestoAI[[#Headers],[Proyecto10]],TablaDatosCompletos[Código AI],TablaRPresupuestoAI[[#This Row],[CÓDIGO DEL AI]])</f>
        <v>0</v>
      </c>
    </row>
    <row r="39" spans="1:15" ht="28" x14ac:dyDescent="0.35">
      <c r="A39" s="53" t="s">
        <v>135</v>
      </c>
      <c r="B39" s="41" t="s">
        <v>56</v>
      </c>
      <c r="C39" s="27" t="s">
        <v>138</v>
      </c>
      <c r="D39" s="37" t="s">
        <v>139</v>
      </c>
      <c r="E39" s="99">
        <f ca="1">SUM(TablaRPresupuestoAI[[#This Row],[Proyecto1]:[Proyecto10]])</f>
        <v>0</v>
      </c>
      <c r="F39" s="60">
        <f ca="1">SUMIFS(TablaDatosCompletos[PresupuestoAI],TablaDatosCompletos[CodigoProyecto],TablaRPresupuestoAI[[#Headers],[Proyecto1]],TablaDatosCompletos[Código AI],TablaRPresupuestoAI[[#This Row],[CÓDIGO DEL AI]])</f>
        <v>0</v>
      </c>
      <c r="G39" s="60">
        <f ca="1">SUMIFS(TablaDatosCompletos[PresupuestoAI],TablaDatosCompletos[CodigoProyecto],TablaRPresupuestoAI[[#Headers],[Proyecto2]],TablaDatosCompletos[Código AI],TablaRPresupuestoAI[[#This Row],[CÓDIGO DEL AI]])</f>
        <v>0</v>
      </c>
      <c r="H39" s="60">
        <f ca="1">SUMIFS(TablaDatosCompletos[PresupuestoAI],TablaDatosCompletos[CodigoProyecto],TablaRPresupuestoAI[[#Headers],[Proyecto3]],TablaDatosCompletos[Código AI],TablaRPresupuestoAI[[#This Row],[CÓDIGO DEL AI]])</f>
        <v>0</v>
      </c>
      <c r="I39" s="60">
        <f ca="1">SUMIFS(TablaDatosCompletos[PresupuestoAI],TablaDatosCompletos[CodigoProyecto],TablaRPresupuestoAI[[#Headers],[Proyecto4]],TablaDatosCompletos[Código AI],TablaRPresupuestoAI[[#This Row],[CÓDIGO DEL AI]])</f>
        <v>0</v>
      </c>
      <c r="J39" s="60">
        <f ca="1">SUMIFS(TablaDatosCompletos[PresupuestoAI],TablaDatosCompletos[CodigoProyecto],TablaRPresupuestoAI[[#Headers],[Proyecto5]],TablaDatosCompletos[Código AI],TablaRPresupuestoAI[[#This Row],[CÓDIGO DEL AI]])</f>
        <v>0</v>
      </c>
      <c r="K39" s="60">
        <f ca="1">SUMIFS(TablaDatosCompletos[PresupuestoAI],TablaDatosCompletos[CodigoProyecto],TablaRPresupuestoAI[[#Headers],[Proyecto6]],TablaDatosCompletos[Código AI],TablaRPresupuestoAI[[#This Row],[CÓDIGO DEL AI]])</f>
        <v>0</v>
      </c>
      <c r="L39" s="60">
        <f ca="1">SUMIFS(TablaDatosCompletos[PresupuestoAI],TablaDatosCompletos[CodigoProyecto],TablaRPresupuestoAI[[#Headers],[Proyecto7]],TablaDatosCompletos[Código AI],TablaRPresupuestoAI[[#This Row],[CÓDIGO DEL AI]])</f>
        <v>0</v>
      </c>
      <c r="M39" s="60">
        <f ca="1">SUMIFS(TablaDatosCompletos[PresupuestoAI],TablaDatosCompletos[CodigoProyecto],TablaRPresupuestoAI[[#Headers],[Proyecto8]],TablaDatosCompletos[Código AI],TablaRPresupuestoAI[[#This Row],[CÓDIGO DEL AI]])</f>
        <v>0</v>
      </c>
      <c r="N39" s="60">
        <f ca="1">SUMIFS(TablaDatosCompletos[PresupuestoAI],TablaDatosCompletos[CodigoProyecto],TablaRPresupuestoAI[[#Headers],[Proyecto9]],TablaDatosCompletos[Código AI],TablaRPresupuestoAI[[#This Row],[CÓDIGO DEL AI]])</f>
        <v>0</v>
      </c>
      <c r="O39" s="60">
        <f ca="1">SUMIFS(TablaDatosCompletos[PresupuestoAI],TablaDatosCompletos[CodigoProyecto],TablaRPresupuestoAI[[#Headers],[Proyecto10]],TablaDatosCompletos[Código AI],TablaRPresupuestoAI[[#This Row],[CÓDIGO DEL AI]])</f>
        <v>0</v>
      </c>
    </row>
    <row r="40" spans="1:15" ht="42" x14ac:dyDescent="0.35">
      <c r="A40" s="53" t="s">
        <v>135</v>
      </c>
      <c r="B40" s="41" t="s">
        <v>56</v>
      </c>
      <c r="C40" s="27" t="s">
        <v>140</v>
      </c>
      <c r="D40" s="37" t="s">
        <v>141</v>
      </c>
      <c r="E40" s="99">
        <f ca="1">SUM(TablaRPresupuestoAI[[#This Row],[Proyecto1]:[Proyecto10]])</f>
        <v>0</v>
      </c>
      <c r="F40" s="60">
        <f ca="1">SUMIFS(TablaDatosCompletos[PresupuestoAI],TablaDatosCompletos[CodigoProyecto],TablaRPresupuestoAI[[#Headers],[Proyecto1]],TablaDatosCompletos[Código AI],TablaRPresupuestoAI[[#This Row],[CÓDIGO DEL AI]])</f>
        <v>0</v>
      </c>
      <c r="G40" s="60">
        <f ca="1">SUMIFS(TablaDatosCompletos[PresupuestoAI],TablaDatosCompletos[CodigoProyecto],TablaRPresupuestoAI[[#Headers],[Proyecto2]],TablaDatosCompletos[Código AI],TablaRPresupuestoAI[[#This Row],[CÓDIGO DEL AI]])</f>
        <v>0</v>
      </c>
      <c r="H40" s="60">
        <f ca="1">SUMIFS(TablaDatosCompletos[PresupuestoAI],TablaDatosCompletos[CodigoProyecto],TablaRPresupuestoAI[[#Headers],[Proyecto3]],TablaDatosCompletos[Código AI],TablaRPresupuestoAI[[#This Row],[CÓDIGO DEL AI]])</f>
        <v>0</v>
      </c>
      <c r="I40" s="60">
        <f ca="1">SUMIFS(TablaDatosCompletos[PresupuestoAI],TablaDatosCompletos[CodigoProyecto],TablaRPresupuestoAI[[#Headers],[Proyecto4]],TablaDatosCompletos[Código AI],TablaRPresupuestoAI[[#This Row],[CÓDIGO DEL AI]])</f>
        <v>0</v>
      </c>
      <c r="J40" s="60">
        <f ca="1">SUMIFS(TablaDatosCompletos[PresupuestoAI],TablaDatosCompletos[CodigoProyecto],TablaRPresupuestoAI[[#Headers],[Proyecto5]],TablaDatosCompletos[Código AI],TablaRPresupuestoAI[[#This Row],[CÓDIGO DEL AI]])</f>
        <v>0</v>
      </c>
      <c r="K40" s="60">
        <f ca="1">SUMIFS(TablaDatosCompletos[PresupuestoAI],TablaDatosCompletos[CodigoProyecto],TablaRPresupuestoAI[[#Headers],[Proyecto6]],TablaDatosCompletos[Código AI],TablaRPresupuestoAI[[#This Row],[CÓDIGO DEL AI]])</f>
        <v>0</v>
      </c>
      <c r="L40" s="60">
        <f ca="1">SUMIFS(TablaDatosCompletos[PresupuestoAI],TablaDatosCompletos[CodigoProyecto],TablaRPresupuestoAI[[#Headers],[Proyecto7]],TablaDatosCompletos[Código AI],TablaRPresupuestoAI[[#This Row],[CÓDIGO DEL AI]])</f>
        <v>0</v>
      </c>
      <c r="M40" s="60">
        <f ca="1">SUMIFS(TablaDatosCompletos[PresupuestoAI],TablaDatosCompletos[CodigoProyecto],TablaRPresupuestoAI[[#Headers],[Proyecto8]],TablaDatosCompletos[Código AI],TablaRPresupuestoAI[[#This Row],[CÓDIGO DEL AI]])</f>
        <v>0</v>
      </c>
      <c r="N40" s="60">
        <f ca="1">SUMIFS(TablaDatosCompletos[PresupuestoAI],TablaDatosCompletos[CodigoProyecto],TablaRPresupuestoAI[[#Headers],[Proyecto9]],TablaDatosCompletos[Código AI],TablaRPresupuestoAI[[#This Row],[CÓDIGO DEL AI]])</f>
        <v>0</v>
      </c>
      <c r="O40" s="60">
        <f ca="1">SUMIFS(TablaDatosCompletos[PresupuestoAI],TablaDatosCompletos[CodigoProyecto],TablaRPresupuestoAI[[#Headers],[Proyecto10]],TablaDatosCompletos[Código AI],TablaRPresupuestoAI[[#This Row],[CÓDIGO DEL AI]])</f>
        <v>0</v>
      </c>
    </row>
    <row r="41" spans="1:15" ht="56" x14ac:dyDescent="0.35">
      <c r="A41" s="54" t="s">
        <v>142</v>
      </c>
      <c r="B41" s="42" t="s">
        <v>58</v>
      </c>
      <c r="C41" s="28" t="s">
        <v>143</v>
      </c>
      <c r="D41" s="38" t="s">
        <v>144</v>
      </c>
      <c r="E41" s="99">
        <f ca="1">SUM(TablaRPresupuestoAI[[#This Row],[Proyecto1]:[Proyecto10]])</f>
        <v>0</v>
      </c>
      <c r="F41" s="60">
        <f ca="1">SUMIFS(TablaDatosCompletos[PresupuestoAI],TablaDatosCompletos[CodigoProyecto],TablaRPresupuestoAI[[#Headers],[Proyecto1]],TablaDatosCompletos[Código AI],TablaRPresupuestoAI[[#This Row],[CÓDIGO DEL AI]])</f>
        <v>0</v>
      </c>
      <c r="G41" s="60">
        <f ca="1">SUMIFS(TablaDatosCompletos[PresupuestoAI],TablaDatosCompletos[CodigoProyecto],TablaRPresupuestoAI[[#Headers],[Proyecto2]],TablaDatosCompletos[Código AI],TablaRPresupuestoAI[[#This Row],[CÓDIGO DEL AI]])</f>
        <v>0</v>
      </c>
      <c r="H41" s="60">
        <f ca="1">SUMIFS(TablaDatosCompletos[PresupuestoAI],TablaDatosCompletos[CodigoProyecto],TablaRPresupuestoAI[[#Headers],[Proyecto3]],TablaDatosCompletos[Código AI],TablaRPresupuestoAI[[#This Row],[CÓDIGO DEL AI]])</f>
        <v>0</v>
      </c>
      <c r="I41" s="60">
        <f ca="1">SUMIFS(TablaDatosCompletos[PresupuestoAI],TablaDatosCompletos[CodigoProyecto],TablaRPresupuestoAI[[#Headers],[Proyecto4]],TablaDatosCompletos[Código AI],TablaRPresupuestoAI[[#This Row],[CÓDIGO DEL AI]])</f>
        <v>0</v>
      </c>
      <c r="J41" s="60">
        <f ca="1">SUMIFS(TablaDatosCompletos[PresupuestoAI],TablaDatosCompletos[CodigoProyecto],TablaRPresupuestoAI[[#Headers],[Proyecto5]],TablaDatosCompletos[Código AI],TablaRPresupuestoAI[[#This Row],[CÓDIGO DEL AI]])</f>
        <v>0</v>
      </c>
      <c r="K41" s="60">
        <f ca="1">SUMIFS(TablaDatosCompletos[PresupuestoAI],TablaDatosCompletos[CodigoProyecto],TablaRPresupuestoAI[[#Headers],[Proyecto6]],TablaDatosCompletos[Código AI],TablaRPresupuestoAI[[#This Row],[CÓDIGO DEL AI]])</f>
        <v>0</v>
      </c>
      <c r="L41" s="60">
        <f ca="1">SUMIFS(TablaDatosCompletos[PresupuestoAI],TablaDatosCompletos[CodigoProyecto],TablaRPresupuestoAI[[#Headers],[Proyecto7]],TablaDatosCompletos[Código AI],TablaRPresupuestoAI[[#This Row],[CÓDIGO DEL AI]])</f>
        <v>0</v>
      </c>
      <c r="M41" s="60">
        <f ca="1">SUMIFS(TablaDatosCompletos[PresupuestoAI],TablaDatosCompletos[CodigoProyecto],TablaRPresupuestoAI[[#Headers],[Proyecto8]],TablaDatosCompletos[Código AI],TablaRPresupuestoAI[[#This Row],[CÓDIGO DEL AI]])</f>
        <v>0</v>
      </c>
      <c r="N41" s="60">
        <f ca="1">SUMIFS(TablaDatosCompletos[PresupuestoAI],TablaDatosCompletos[CodigoProyecto],TablaRPresupuestoAI[[#Headers],[Proyecto9]],TablaDatosCompletos[Código AI],TablaRPresupuestoAI[[#This Row],[CÓDIGO DEL AI]])</f>
        <v>0</v>
      </c>
      <c r="O41" s="60">
        <f ca="1">SUMIFS(TablaDatosCompletos[PresupuestoAI],TablaDatosCompletos[CodigoProyecto],TablaRPresupuestoAI[[#Headers],[Proyecto10]],TablaDatosCompletos[Código AI],TablaRPresupuestoAI[[#This Row],[CÓDIGO DEL AI]])</f>
        <v>0</v>
      </c>
    </row>
    <row r="42" spans="1:15" ht="56" x14ac:dyDescent="0.35">
      <c r="A42" s="54" t="s">
        <v>142</v>
      </c>
      <c r="B42" s="42" t="s">
        <v>58</v>
      </c>
      <c r="C42" s="28" t="s">
        <v>145</v>
      </c>
      <c r="D42" s="38" t="s">
        <v>146</v>
      </c>
      <c r="E42" s="99">
        <f ca="1">SUM(TablaRPresupuestoAI[[#This Row],[Proyecto1]:[Proyecto10]])</f>
        <v>0</v>
      </c>
      <c r="F42" s="60">
        <f ca="1">SUMIFS(TablaDatosCompletos[PresupuestoAI],TablaDatosCompletos[CodigoProyecto],TablaRPresupuestoAI[[#Headers],[Proyecto1]],TablaDatosCompletos[Código AI],TablaRPresupuestoAI[[#This Row],[CÓDIGO DEL AI]])</f>
        <v>0</v>
      </c>
      <c r="G42" s="60">
        <f ca="1">SUMIFS(TablaDatosCompletos[PresupuestoAI],TablaDatosCompletos[CodigoProyecto],TablaRPresupuestoAI[[#Headers],[Proyecto2]],TablaDatosCompletos[Código AI],TablaRPresupuestoAI[[#This Row],[CÓDIGO DEL AI]])</f>
        <v>0</v>
      </c>
      <c r="H42" s="60">
        <f ca="1">SUMIFS(TablaDatosCompletos[PresupuestoAI],TablaDatosCompletos[CodigoProyecto],TablaRPresupuestoAI[[#Headers],[Proyecto3]],TablaDatosCompletos[Código AI],TablaRPresupuestoAI[[#This Row],[CÓDIGO DEL AI]])</f>
        <v>0</v>
      </c>
      <c r="I42" s="60">
        <f ca="1">SUMIFS(TablaDatosCompletos[PresupuestoAI],TablaDatosCompletos[CodigoProyecto],TablaRPresupuestoAI[[#Headers],[Proyecto4]],TablaDatosCompletos[Código AI],TablaRPresupuestoAI[[#This Row],[CÓDIGO DEL AI]])</f>
        <v>0</v>
      </c>
      <c r="J42" s="60">
        <f ca="1">SUMIFS(TablaDatosCompletos[PresupuestoAI],TablaDatosCompletos[CodigoProyecto],TablaRPresupuestoAI[[#Headers],[Proyecto5]],TablaDatosCompletos[Código AI],TablaRPresupuestoAI[[#This Row],[CÓDIGO DEL AI]])</f>
        <v>0</v>
      </c>
      <c r="K42" s="60">
        <f ca="1">SUMIFS(TablaDatosCompletos[PresupuestoAI],TablaDatosCompletos[CodigoProyecto],TablaRPresupuestoAI[[#Headers],[Proyecto6]],TablaDatosCompletos[Código AI],TablaRPresupuestoAI[[#This Row],[CÓDIGO DEL AI]])</f>
        <v>0</v>
      </c>
      <c r="L42" s="60">
        <f ca="1">SUMIFS(TablaDatosCompletos[PresupuestoAI],TablaDatosCompletos[CodigoProyecto],TablaRPresupuestoAI[[#Headers],[Proyecto7]],TablaDatosCompletos[Código AI],TablaRPresupuestoAI[[#This Row],[CÓDIGO DEL AI]])</f>
        <v>0</v>
      </c>
      <c r="M42" s="60">
        <f ca="1">SUMIFS(TablaDatosCompletos[PresupuestoAI],TablaDatosCompletos[CodigoProyecto],TablaRPresupuestoAI[[#Headers],[Proyecto8]],TablaDatosCompletos[Código AI],TablaRPresupuestoAI[[#This Row],[CÓDIGO DEL AI]])</f>
        <v>0</v>
      </c>
      <c r="N42" s="60">
        <f ca="1">SUMIFS(TablaDatosCompletos[PresupuestoAI],TablaDatosCompletos[CodigoProyecto],TablaRPresupuestoAI[[#Headers],[Proyecto9]],TablaDatosCompletos[Código AI],TablaRPresupuestoAI[[#This Row],[CÓDIGO DEL AI]])</f>
        <v>0</v>
      </c>
      <c r="O42" s="60">
        <f ca="1">SUMIFS(TablaDatosCompletos[PresupuestoAI],TablaDatosCompletos[CodigoProyecto],TablaRPresupuestoAI[[#Headers],[Proyecto10]],TablaDatosCompletos[Código AI],TablaRPresupuestoAI[[#This Row],[CÓDIGO DEL AI]])</f>
        <v>0</v>
      </c>
    </row>
    <row r="43" spans="1:15" ht="56" x14ac:dyDescent="0.35">
      <c r="A43" s="54" t="s">
        <v>142</v>
      </c>
      <c r="B43" s="42" t="s">
        <v>58</v>
      </c>
      <c r="C43" s="28" t="s">
        <v>147</v>
      </c>
      <c r="D43" s="38" t="s">
        <v>148</v>
      </c>
      <c r="E43" s="99">
        <f ca="1">SUM(TablaRPresupuestoAI[[#This Row],[Proyecto1]:[Proyecto10]])</f>
        <v>0</v>
      </c>
      <c r="F43" s="60">
        <f ca="1">SUMIFS(TablaDatosCompletos[PresupuestoAI],TablaDatosCompletos[CodigoProyecto],TablaRPresupuestoAI[[#Headers],[Proyecto1]],TablaDatosCompletos[Código AI],TablaRPresupuestoAI[[#This Row],[CÓDIGO DEL AI]])</f>
        <v>0</v>
      </c>
      <c r="G43" s="60">
        <f ca="1">SUMIFS(TablaDatosCompletos[PresupuestoAI],TablaDatosCompletos[CodigoProyecto],TablaRPresupuestoAI[[#Headers],[Proyecto2]],TablaDatosCompletos[Código AI],TablaRPresupuestoAI[[#This Row],[CÓDIGO DEL AI]])</f>
        <v>0</v>
      </c>
      <c r="H43" s="60">
        <f ca="1">SUMIFS(TablaDatosCompletos[PresupuestoAI],TablaDatosCompletos[CodigoProyecto],TablaRPresupuestoAI[[#Headers],[Proyecto3]],TablaDatosCompletos[Código AI],TablaRPresupuestoAI[[#This Row],[CÓDIGO DEL AI]])</f>
        <v>0</v>
      </c>
      <c r="I43" s="60">
        <f ca="1">SUMIFS(TablaDatosCompletos[PresupuestoAI],TablaDatosCompletos[CodigoProyecto],TablaRPresupuestoAI[[#Headers],[Proyecto4]],TablaDatosCompletos[Código AI],TablaRPresupuestoAI[[#This Row],[CÓDIGO DEL AI]])</f>
        <v>0</v>
      </c>
      <c r="J43" s="60">
        <f ca="1">SUMIFS(TablaDatosCompletos[PresupuestoAI],TablaDatosCompletos[CodigoProyecto],TablaRPresupuestoAI[[#Headers],[Proyecto5]],TablaDatosCompletos[Código AI],TablaRPresupuestoAI[[#This Row],[CÓDIGO DEL AI]])</f>
        <v>0</v>
      </c>
      <c r="K43" s="60">
        <f ca="1">SUMIFS(TablaDatosCompletos[PresupuestoAI],TablaDatosCompletos[CodigoProyecto],TablaRPresupuestoAI[[#Headers],[Proyecto6]],TablaDatosCompletos[Código AI],TablaRPresupuestoAI[[#This Row],[CÓDIGO DEL AI]])</f>
        <v>0</v>
      </c>
      <c r="L43" s="60">
        <f ca="1">SUMIFS(TablaDatosCompletos[PresupuestoAI],TablaDatosCompletos[CodigoProyecto],TablaRPresupuestoAI[[#Headers],[Proyecto7]],TablaDatosCompletos[Código AI],TablaRPresupuestoAI[[#This Row],[CÓDIGO DEL AI]])</f>
        <v>0</v>
      </c>
      <c r="M43" s="60">
        <f ca="1">SUMIFS(TablaDatosCompletos[PresupuestoAI],TablaDatosCompletos[CodigoProyecto],TablaRPresupuestoAI[[#Headers],[Proyecto8]],TablaDatosCompletos[Código AI],TablaRPresupuestoAI[[#This Row],[CÓDIGO DEL AI]])</f>
        <v>0</v>
      </c>
      <c r="N43" s="60">
        <f ca="1">SUMIFS(TablaDatosCompletos[PresupuestoAI],TablaDatosCompletos[CodigoProyecto],TablaRPresupuestoAI[[#Headers],[Proyecto9]],TablaDatosCompletos[Código AI],TablaRPresupuestoAI[[#This Row],[CÓDIGO DEL AI]])</f>
        <v>0</v>
      </c>
      <c r="O43" s="60">
        <f ca="1">SUMIFS(TablaDatosCompletos[PresupuestoAI],TablaDatosCompletos[CodigoProyecto],TablaRPresupuestoAI[[#Headers],[Proyecto10]],TablaDatosCompletos[Código AI],TablaRPresupuestoAI[[#This Row],[CÓDIGO DEL AI]])</f>
        <v>0</v>
      </c>
    </row>
    <row r="44" spans="1:15" ht="56" x14ac:dyDescent="0.35">
      <c r="A44" s="54" t="s">
        <v>142</v>
      </c>
      <c r="B44" s="42" t="s">
        <v>58</v>
      </c>
      <c r="C44" s="28" t="s">
        <v>149</v>
      </c>
      <c r="D44" s="38" t="s">
        <v>150</v>
      </c>
      <c r="E44" s="99">
        <f ca="1">SUM(TablaRPresupuestoAI[[#This Row],[Proyecto1]:[Proyecto10]])</f>
        <v>0</v>
      </c>
      <c r="F44" s="60">
        <f ca="1">SUMIFS(TablaDatosCompletos[PresupuestoAI],TablaDatosCompletos[CodigoProyecto],TablaRPresupuestoAI[[#Headers],[Proyecto1]],TablaDatosCompletos[Código AI],TablaRPresupuestoAI[[#This Row],[CÓDIGO DEL AI]])</f>
        <v>0</v>
      </c>
      <c r="G44" s="60">
        <f ca="1">SUMIFS(TablaDatosCompletos[PresupuestoAI],TablaDatosCompletos[CodigoProyecto],TablaRPresupuestoAI[[#Headers],[Proyecto2]],TablaDatosCompletos[Código AI],TablaRPresupuestoAI[[#This Row],[CÓDIGO DEL AI]])</f>
        <v>0</v>
      </c>
      <c r="H44" s="60">
        <f ca="1">SUMIFS(TablaDatosCompletos[PresupuestoAI],TablaDatosCompletos[CodigoProyecto],TablaRPresupuestoAI[[#Headers],[Proyecto3]],TablaDatosCompletos[Código AI],TablaRPresupuestoAI[[#This Row],[CÓDIGO DEL AI]])</f>
        <v>0</v>
      </c>
      <c r="I44" s="60">
        <f ca="1">SUMIFS(TablaDatosCompletos[PresupuestoAI],TablaDatosCompletos[CodigoProyecto],TablaRPresupuestoAI[[#Headers],[Proyecto4]],TablaDatosCompletos[Código AI],TablaRPresupuestoAI[[#This Row],[CÓDIGO DEL AI]])</f>
        <v>0</v>
      </c>
      <c r="J44" s="60">
        <f ca="1">SUMIFS(TablaDatosCompletos[PresupuestoAI],TablaDatosCompletos[CodigoProyecto],TablaRPresupuestoAI[[#Headers],[Proyecto5]],TablaDatosCompletos[Código AI],TablaRPresupuestoAI[[#This Row],[CÓDIGO DEL AI]])</f>
        <v>0</v>
      </c>
      <c r="K44" s="60">
        <f ca="1">SUMIFS(TablaDatosCompletos[PresupuestoAI],TablaDatosCompletos[CodigoProyecto],TablaRPresupuestoAI[[#Headers],[Proyecto6]],TablaDatosCompletos[Código AI],TablaRPresupuestoAI[[#This Row],[CÓDIGO DEL AI]])</f>
        <v>0</v>
      </c>
      <c r="L44" s="60">
        <f ca="1">SUMIFS(TablaDatosCompletos[PresupuestoAI],TablaDatosCompletos[CodigoProyecto],TablaRPresupuestoAI[[#Headers],[Proyecto7]],TablaDatosCompletos[Código AI],TablaRPresupuestoAI[[#This Row],[CÓDIGO DEL AI]])</f>
        <v>0</v>
      </c>
      <c r="M44" s="60">
        <f ca="1">SUMIFS(TablaDatosCompletos[PresupuestoAI],TablaDatosCompletos[CodigoProyecto],TablaRPresupuestoAI[[#Headers],[Proyecto8]],TablaDatosCompletos[Código AI],TablaRPresupuestoAI[[#This Row],[CÓDIGO DEL AI]])</f>
        <v>0</v>
      </c>
      <c r="N44" s="60">
        <f ca="1">SUMIFS(TablaDatosCompletos[PresupuestoAI],TablaDatosCompletos[CodigoProyecto],TablaRPresupuestoAI[[#Headers],[Proyecto9]],TablaDatosCompletos[Código AI],TablaRPresupuestoAI[[#This Row],[CÓDIGO DEL AI]])</f>
        <v>0</v>
      </c>
      <c r="O44" s="60">
        <f ca="1">SUMIFS(TablaDatosCompletos[PresupuestoAI],TablaDatosCompletos[CodigoProyecto],TablaRPresupuestoAI[[#Headers],[Proyecto10]],TablaDatosCompletos[Código AI],TablaRPresupuestoAI[[#This Row],[CÓDIGO DEL AI]])</f>
        <v>0</v>
      </c>
    </row>
    <row r="45" spans="1:15" x14ac:dyDescent="0.35">
      <c r="A45" s="95"/>
      <c r="B45" s="96"/>
      <c r="C45" s="97"/>
      <c r="D45" s="98"/>
      <c r="E45" s="100">
        <f ca="1">SUM(TablaRPresupuestoAI[TOTAL])</f>
        <v>0</v>
      </c>
      <c r="F45" s="65">
        <f ca="1">SUBTOTAL(109,TablaRPresupuestoAI[Proyecto1])</f>
        <v>0</v>
      </c>
      <c r="G45" s="65">
        <f ca="1">SUBTOTAL(109,TablaRPresupuestoAI[Proyecto2])</f>
        <v>0</v>
      </c>
      <c r="H45" s="65">
        <f ca="1">SUBTOTAL(109,TablaRPresupuestoAI[Proyecto3])</f>
        <v>0</v>
      </c>
      <c r="I45" s="65">
        <f ca="1">SUBTOTAL(109,TablaRPresupuestoAI[Proyecto4])</f>
        <v>0</v>
      </c>
      <c r="J45" s="65">
        <f ca="1">SUBTOTAL(109,TablaRPresupuestoAI[Proyecto5])</f>
        <v>0</v>
      </c>
      <c r="K45" s="138">
        <f ca="1">SUBTOTAL(109,TablaRPresupuestoAI[Proyecto6])</f>
        <v>0</v>
      </c>
      <c r="L45" s="138">
        <f ca="1">SUBTOTAL(109,TablaRPresupuestoAI[Proyecto7])</f>
        <v>0</v>
      </c>
      <c r="M45" s="138">
        <f ca="1">SUBTOTAL(109,TablaRPresupuestoAI[Proyecto8])</f>
        <v>0</v>
      </c>
      <c r="N45" s="138">
        <f ca="1">SUBTOTAL(109,TablaRPresupuestoAI[Proyecto9])</f>
        <v>0</v>
      </c>
      <c r="O45" s="138">
        <f ca="1">SUBTOTAL(109,TablaRPresupuestoAI[Proyecto10])</f>
        <v>0</v>
      </c>
    </row>
    <row r="48" spans="1:15" ht="43.5" x14ac:dyDescent="0.35">
      <c r="A48" s="29" t="s">
        <v>151</v>
      </c>
    </row>
    <row r="49" spans="1:1" ht="43.5" x14ac:dyDescent="0.35">
      <c r="A49" s="29" t="s">
        <v>152</v>
      </c>
    </row>
  </sheetData>
  <sheetProtection algorithmName="SHA-512" hashValue="QXRl8/njX/tVOeZR2iE5aRY/TPwOlXx7zBZ5iJz1n1cq7X257B6YgXQP+9AIfhdfP06+nVw6VTYusO2kUSSPow==" saltValue="Zj7vMePvYaoxzbDoUke/SQ==" spinCount="100000" sheet="1" objects="1" scenarios="1" selectLockedCells="1"/>
  <mergeCells count="1">
    <mergeCell ref="D1:K1"/>
  </mergeCells>
  <phoneticPr fontId="7" type="noConversion"/>
  <conditionalFormatting sqref="E4:O45">
    <cfRule type="expression" dxfId="422" priority="1">
      <formula>E4=0</formula>
    </cfRule>
  </conditionalFormatting>
  <hyperlinks>
    <hyperlink ref="D28" location="_ftn1" display="_ftn1" xr:uid="{E5DF3910-A725-4B5B-B203-D2A1FDA58BEC}"/>
    <hyperlink ref="D29" location="_ftn2" display="_ftn2" xr:uid="{832A492B-D296-40F7-B596-CB0132C2C695}"/>
    <hyperlink ref="A49" location="_ftnref2" display="_ftnref2" xr:uid="{D07FA446-8D8C-4E83-824F-CF18EBFE0EAA}"/>
    <hyperlink ref="A48" location="_ftnref1" display="_ftnref1" xr:uid="{FD82E8C4-8DE9-4D54-93ED-73CB54A9ED12}"/>
  </hyperlinks>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9E1141-A73B-4AD3-979E-28E5EC9A11CA}">
  <dimension ref="A1:R104"/>
  <sheetViews>
    <sheetView tabSelected="1" zoomScale="85" zoomScaleNormal="85" workbookViewId="0">
      <pane ySplit="1" topLeftCell="A2" activePane="bottomLeft" state="frozen"/>
      <selection pane="bottomLeft" activeCell="A2" sqref="A2"/>
    </sheetView>
  </sheetViews>
  <sheetFormatPr baseColWidth="10" defaultColWidth="9.1796875" defaultRowHeight="14.5" x14ac:dyDescent="0.35"/>
  <cols>
    <col min="1" max="1" width="15.7265625" customWidth="1"/>
    <col min="2" max="2" width="18.7265625" customWidth="1"/>
    <col min="3" max="3" width="21.453125" customWidth="1"/>
    <col min="4" max="4" width="19.453125" customWidth="1"/>
    <col min="5" max="5" width="21.81640625" customWidth="1"/>
    <col min="6" max="6" width="47.1796875" style="1" customWidth="1"/>
    <col min="7" max="7" width="12.1796875" customWidth="1"/>
    <col min="8" max="8" width="33.7265625" bestFit="1" customWidth="1"/>
    <col min="10" max="10" width="11.81640625" bestFit="1" customWidth="1"/>
  </cols>
  <sheetData>
    <row r="1" spans="1:18" x14ac:dyDescent="0.35">
      <c r="A1" s="101" t="s">
        <v>27</v>
      </c>
      <c r="B1" s="102" t="s">
        <v>153</v>
      </c>
      <c r="C1" s="102" t="s">
        <v>154</v>
      </c>
      <c r="D1" s="102" t="s">
        <v>155</v>
      </c>
      <c r="E1" s="103" t="s">
        <v>156</v>
      </c>
      <c r="F1" s="104" t="s">
        <v>157</v>
      </c>
      <c r="G1" s="102" t="s">
        <v>158</v>
      </c>
      <c r="H1" s="102" t="s">
        <v>159</v>
      </c>
    </row>
    <row r="2" spans="1:18" ht="29" x14ac:dyDescent="0.35">
      <c r="A2" s="66">
        <v>1</v>
      </c>
      <c r="B2" s="66" t="s">
        <v>37</v>
      </c>
      <c r="C2" s="2" t="s">
        <v>65</v>
      </c>
      <c r="D2" s="2" t="s">
        <v>160</v>
      </c>
      <c r="E2" s="2" t="s">
        <v>161</v>
      </c>
      <c r="F2" s="12" t="str">
        <f>VLOOKUP(Tabla2[[#This Row],[Indicador]],TablaIndicadores[[#All],[Código]:[Indicador]],2,0)</f>
        <v>Centros públicos apoyados para desarrollar servicios, productos y procesos digitales</v>
      </c>
      <c r="G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 s="2" t="str">
        <f>VLOOKUP(Tabla2[[#This Row],[Indicador]],TablaIndicadores[[#All],[Código]:[Unidad de medida]],3,0)</f>
        <v xml:space="preserve">Centros públicos </v>
      </c>
    </row>
    <row r="3" spans="1:18" ht="45" customHeight="1" x14ac:dyDescent="0.35">
      <c r="A3" s="66">
        <v>1</v>
      </c>
      <c r="B3" s="66" t="s">
        <v>37</v>
      </c>
      <c r="C3" s="2" t="s">
        <v>65</v>
      </c>
      <c r="D3" s="2" t="s">
        <v>162</v>
      </c>
      <c r="E3" s="2" t="s">
        <v>163</v>
      </c>
      <c r="F3" s="12" t="str">
        <f>VLOOKUP(Tabla2[[#This Row],[Indicador]],TablaIndicadores[[#All],[Código]:[Indicador]],2,0)</f>
        <v>RCR 11: Usuarios de servicios, productos y
procesos digitales públicos nuevos y
mejorados*</v>
      </c>
      <c r="G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 s="2" t="str">
        <f>VLOOKUP(Tabla2[[#This Row],[Indicador]],TablaIndicadores[[#All],[Código]:[Unidad de medida]],3,0)</f>
        <v>Usuarios / año</v>
      </c>
      <c r="J3" s="171" t="s">
        <v>770</v>
      </c>
      <c r="K3" s="172"/>
      <c r="L3" s="172"/>
      <c r="M3" s="172"/>
      <c r="N3" s="172"/>
      <c r="O3" s="172"/>
      <c r="P3" s="172"/>
      <c r="Q3" s="172"/>
      <c r="R3" s="173"/>
    </row>
    <row r="4" spans="1:18" ht="29" x14ac:dyDescent="0.35">
      <c r="A4" s="66">
        <v>1</v>
      </c>
      <c r="B4" s="66" t="s">
        <v>37</v>
      </c>
      <c r="C4" s="2" t="s">
        <v>68</v>
      </c>
      <c r="D4" s="2" t="s">
        <v>160</v>
      </c>
      <c r="E4" s="2" t="s">
        <v>161</v>
      </c>
      <c r="F4" s="12" t="str">
        <f>VLOOKUP(Tabla2[[#This Row],[Indicador]],TablaIndicadores[[#All],[Código]:[Indicador]],2,0)</f>
        <v>Centros públicos apoyados para desarrollar servicios, productos y procesos digitales</v>
      </c>
      <c r="G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 s="2" t="str">
        <f>VLOOKUP(Tabla2[[#This Row],[Indicador]],TablaIndicadores[[#All],[Código]:[Unidad de medida]],3,0)</f>
        <v xml:space="preserve">Centros públicos </v>
      </c>
    </row>
    <row r="5" spans="1:18" ht="43.5" x14ac:dyDescent="0.35">
      <c r="A5" s="66">
        <v>1</v>
      </c>
      <c r="B5" s="66" t="s">
        <v>37</v>
      </c>
      <c r="C5" s="2" t="s">
        <v>68</v>
      </c>
      <c r="D5" s="2" t="s">
        <v>162</v>
      </c>
      <c r="E5" s="2" t="s">
        <v>163</v>
      </c>
      <c r="F5" s="12" t="str">
        <f>VLOOKUP(Tabla2[[#This Row],[Indicador]],TablaIndicadores[[#All],[Código]:[Indicador]],2,0)</f>
        <v>RCR 11: Usuarios de servicios, productos y
procesos digitales públicos nuevos y
mejorados*</v>
      </c>
      <c r="G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 s="2" t="str">
        <f>VLOOKUP(Tabla2[[#This Row],[Indicador]],TablaIndicadores[[#All],[Código]:[Unidad de medida]],3,0)</f>
        <v>Usuarios / año</v>
      </c>
    </row>
    <row r="6" spans="1:18" ht="29" x14ac:dyDescent="0.35">
      <c r="A6" s="66">
        <v>1</v>
      </c>
      <c r="B6" s="66" t="s">
        <v>39</v>
      </c>
      <c r="C6" s="2" t="s">
        <v>70</v>
      </c>
      <c r="D6" s="2" t="s">
        <v>160</v>
      </c>
      <c r="E6" s="2" t="s">
        <v>164</v>
      </c>
      <c r="F6" s="12" t="str">
        <f>VLOOKUP(Tabla2[[#This Row],[Indicador]],TablaIndicadores[[#All],[Código]:[Indicador]],2,0)</f>
        <v>Empresas apoyadas (de las cuales: microempresas,pequeñas, medianas, grandes)</v>
      </c>
      <c r="G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 s="2" t="str">
        <f>VLOOKUP(Tabla2[[#This Row],[Indicador]],TablaIndicadores[[#All],[Código]:[Unidad de medida]],3,0)</f>
        <v>Empresas</v>
      </c>
    </row>
    <row r="7" spans="1:18" x14ac:dyDescent="0.35">
      <c r="A7" s="66">
        <v>1</v>
      </c>
      <c r="B7" s="66" t="s">
        <v>39</v>
      </c>
      <c r="C7" s="2" t="s">
        <v>70</v>
      </c>
      <c r="D7" s="2" t="s">
        <v>162</v>
      </c>
      <c r="E7" s="2" t="s">
        <v>165</v>
      </c>
      <c r="F7" s="12" t="str">
        <f>VLOOKUP(Tabla2[[#This Row],[Indicador]],TablaIndicadores[[#All],[Código]:[Indicador]],2,0)</f>
        <v>RCR 19:Empresas con mayor volumen de negocios</v>
      </c>
      <c r="G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 s="2" t="str">
        <f>VLOOKUP(Tabla2[[#This Row],[Indicador]],TablaIndicadores[[#All],[Código]:[Unidad de medida]],3,0)</f>
        <v>Empresas</v>
      </c>
    </row>
    <row r="8" spans="1:18" ht="29" x14ac:dyDescent="0.35">
      <c r="A8" s="66">
        <v>1</v>
      </c>
      <c r="B8" s="66" t="s">
        <v>39</v>
      </c>
      <c r="C8" s="2" t="s">
        <v>72</v>
      </c>
      <c r="D8" s="2" t="s">
        <v>160</v>
      </c>
      <c r="E8" s="2" t="s">
        <v>164</v>
      </c>
      <c r="F8" s="12" t="str">
        <f>VLOOKUP(Tabla2[[#This Row],[Indicador]],TablaIndicadores[[#All],[Código]:[Indicador]],2,0)</f>
        <v>Empresas apoyadas (de las cuales: microempresas,pequeñas, medianas, grandes)</v>
      </c>
      <c r="G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 s="2" t="str">
        <f>VLOOKUP(Tabla2[[#This Row],[Indicador]],TablaIndicadores[[#All],[Código]:[Unidad de medida]],3,0)</f>
        <v>Empresas</v>
      </c>
    </row>
    <row r="9" spans="1:18" x14ac:dyDescent="0.35">
      <c r="A9" s="66">
        <v>1</v>
      </c>
      <c r="B9" s="66" t="s">
        <v>39</v>
      </c>
      <c r="C9" s="2" t="s">
        <v>72</v>
      </c>
      <c r="D9" s="2" t="s">
        <v>162</v>
      </c>
      <c r="E9" s="2" t="s">
        <v>165</v>
      </c>
      <c r="F9" s="12" t="str">
        <f>VLOOKUP(Tabla2[[#This Row],[Indicador]],TablaIndicadores[[#All],[Código]:[Indicador]],2,0)</f>
        <v>RCR 19:Empresas con mayor volumen de negocios</v>
      </c>
      <c r="G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 s="2" t="str">
        <f>VLOOKUP(Tabla2[[#This Row],[Indicador]],TablaIndicadores[[#All],[Código]:[Unidad de medida]],3,0)</f>
        <v>Empresas</v>
      </c>
    </row>
    <row r="10" spans="1:18" ht="29" x14ac:dyDescent="0.35">
      <c r="A10" s="66">
        <v>2</v>
      </c>
      <c r="B10" s="66" t="s">
        <v>41</v>
      </c>
      <c r="C10" s="2" t="s">
        <v>75</v>
      </c>
      <c r="D10" s="2" t="s">
        <v>160</v>
      </c>
      <c r="E10" s="2" t="s">
        <v>166</v>
      </c>
      <c r="F10" s="12" t="str">
        <f>VLOOKUP(Tabla2[[#This Row],[Indicador]],TablaIndicadores[[#All],[Código]:[Indicador]],2,0)</f>
        <v>Edificios públicos con rendimiento
energético mejorado</v>
      </c>
      <c r="G1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0" s="2" t="str">
        <f>VLOOKUP(Tabla2[[#This Row],[Indicador]],TablaIndicadores[[#All],[Código]:[Unidad de medida]],3,0)</f>
        <v>Metros cuadrados (m2)</v>
      </c>
    </row>
    <row r="11" spans="1:18" ht="29" x14ac:dyDescent="0.35">
      <c r="A11" s="66">
        <v>2</v>
      </c>
      <c r="B11" s="66" t="s">
        <v>41</v>
      </c>
      <c r="C11" s="2" t="s">
        <v>75</v>
      </c>
      <c r="D11" s="2" t="s">
        <v>162</v>
      </c>
      <c r="E11" s="2" t="s">
        <v>167</v>
      </c>
      <c r="F11" s="12" t="str">
        <f>VLOOKUP(Tabla2[[#This Row],[Indicador]],TablaIndicadores[[#All],[Código]:[Indicador]],2,0)</f>
        <v>RCR 26: Consumo anual primario de energía
(del cual: viviendas, edificios públicos, empresas, otros)</v>
      </c>
      <c r="G1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1" s="2" t="str">
        <f>VLOOKUP(Tabla2[[#This Row],[Indicador]],TablaIndicadores[[#All],[Código]:[Unidad de medida]],3,0)</f>
        <v>MWh/año</v>
      </c>
    </row>
    <row r="12" spans="1:18" ht="29" x14ac:dyDescent="0.35">
      <c r="A12" s="66">
        <v>2</v>
      </c>
      <c r="B12" s="66" t="s">
        <v>41</v>
      </c>
      <c r="C12" s="2" t="s">
        <v>77</v>
      </c>
      <c r="D12" s="2" t="s">
        <v>160</v>
      </c>
      <c r="E12" s="2" t="s">
        <v>166</v>
      </c>
      <c r="F12" s="12" t="str">
        <f>VLOOKUP(Tabla2[[#This Row],[Indicador]],TablaIndicadores[[#All],[Código]:[Indicador]],2,0)</f>
        <v>Edificios públicos con rendimiento
energético mejorado</v>
      </c>
      <c r="G1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2" s="2" t="str">
        <f>VLOOKUP(Tabla2[[#This Row],[Indicador]],TablaIndicadores[[#All],[Código]:[Unidad de medida]],3,0)</f>
        <v>Metros cuadrados (m2)</v>
      </c>
    </row>
    <row r="13" spans="1:18" ht="29" x14ac:dyDescent="0.35">
      <c r="A13" s="66">
        <v>2</v>
      </c>
      <c r="B13" s="66" t="s">
        <v>41</v>
      </c>
      <c r="C13" s="2" t="s">
        <v>77</v>
      </c>
      <c r="D13" s="2" t="s">
        <v>162</v>
      </c>
      <c r="E13" s="2" t="s">
        <v>167</v>
      </c>
      <c r="F13" s="12" t="str">
        <f>VLOOKUP(Tabla2[[#This Row],[Indicador]],TablaIndicadores[[#All],[Código]:[Indicador]],2,0)</f>
        <v>RCR 26: Consumo anual primario de energía
(del cual: viviendas, edificios públicos, empresas, otros)</v>
      </c>
      <c r="G1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3" s="2" t="str">
        <f>VLOOKUP(Tabla2[[#This Row],[Indicador]],TablaIndicadores[[#All],[Código]:[Unidad de medida]],3,0)</f>
        <v>MWh/año</v>
      </c>
    </row>
    <row r="14" spans="1:18" ht="43.5" x14ac:dyDescent="0.35">
      <c r="A14" s="66">
        <v>2</v>
      </c>
      <c r="B14" s="66" t="s">
        <v>43</v>
      </c>
      <c r="C14" s="2" t="s">
        <v>79</v>
      </c>
      <c r="D14" s="2" t="s">
        <v>160</v>
      </c>
      <c r="E14" s="2" t="s">
        <v>168</v>
      </c>
      <c r="F14" s="12" t="str">
        <f>VLOOKUP(Tabla2[[#This Row],[Indicador]],TablaIndicadores[[#All],[Código]:[Indicador]],2,0)</f>
        <v>Capacidad de producción adicional
de energía renovable (de la cual: electricidad,
térmica)*</v>
      </c>
      <c r="G1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4" s="2" t="str">
        <f>VLOOKUP(Tabla2[[#This Row],[Indicador]],TablaIndicadores[[#All],[Código]:[Unidad de medida]],3,0)</f>
        <v>KW  </v>
      </c>
    </row>
    <row r="15" spans="1:18" ht="29" x14ac:dyDescent="0.35">
      <c r="A15" s="66">
        <v>2</v>
      </c>
      <c r="B15" s="66" t="s">
        <v>43</v>
      </c>
      <c r="C15" s="2" t="s">
        <v>79</v>
      </c>
      <c r="D15" s="2" t="s">
        <v>162</v>
      </c>
      <c r="E15" s="2" t="s">
        <v>169</v>
      </c>
      <c r="F15" s="12" t="str">
        <f>VLOOKUP(Tabla2[[#This Row],[Indicador]],TablaIndicadores[[#All],[Código]:[Indicador]],2,0)</f>
        <v>RCR 32: Capacidad operativa adicional instalada para energía renovable*</v>
      </c>
      <c r="G1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5" s="2" t="str">
        <f>VLOOKUP(Tabla2[[#This Row],[Indicador]],TablaIndicadores[[#All],[Código]:[Unidad de medida]],3,0)</f>
        <v>MW</v>
      </c>
    </row>
    <row r="16" spans="1:18" ht="43.5" x14ac:dyDescent="0.35">
      <c r="A16" s="66">
        <v>2</v>
      </c>
      <c r="B16" s="66" t="s">
        <v>43</v>
      </c>
      <c r="C16" s="2" t="s">
        <v>81</v>
      </c>
      <c r="D16" s="2" t="s">
        <v>160</v>
      </c>
      <c r="E16" s="2" t="s">
        <v>168</v>
      </c>
      <c r="F16" s="12" t="str">
        <f>VLOOKUP(Tabla2[[#This Row],[Indicador]],TablaIndicadores[[#All],[Código]:[Indicador]],2,0)</f>
        <v>Capacidad de producción adicional
de energía renovable (de la cual: electricidad,
térmica)*</v>
      </c>
      <c r="G1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6" s="2" t="str">
        <f>VLOOKUP(Tabla2[[#This Row],[Indicador]],TablaIndicadores[[#All],[Código]:[Unidad de medida]],3,0)</f>
        <v>KW  </v>
      </c>
    </row>
    <row r="17" spans="1:8" ht="29" x14ac:dyDescent="0.35">
      <c r="A17" s="66">
        <v>2</v>
      </c>
      <c r="B17" s="66" t="s">
        <v>43</v>
      </c>
      <c r="C17" s="2" t="s">
        <v>81</v>
      </c>
      <c r="D17" s="2" t="s">
        <v>162</v>
      </c>
      <c r="E17" s="2" t="s">
        <v>169</v>
      </c>
      <c r="F17" s="12" t="str">
        <f>VLOOKUP(Tabla2[[#This Row],[Indicador]],TablaIndicadores[[#All],[Código]:[Indicador]],2,0)</f>
        <v>RCR 32: Capacidad operativa adicional instalada para energía renovable*</v>
      </c>
      <c r="G1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7" s="2" t="str">
        <f>VLOOKUP(Tabla2[[#This Row],[Indicador]],TablaIndicadores[[#All],[Código]:[Unidad de medida]],3,0)</f>
        <v>MW</v>
      </c>
    </row>
    <row r="18" spans="1:8" ht="43.5" x14ac:dyDescent="0.35">
      <c r="A18" s="66">
        <v>2</v>
      </c>
      <c r="B18" s="66" t="s">
        <v>43</v>
      </c>
      <c r="C18" s="2" t="s">
        <v>83</v>
      </c>
      <c r="D18" s="2" t="s">
        <v>160</v>
      </c>
      <c r="E18" s="2" t="s">
        <v>168</v>
      </c>
      <c r="F18" s="12" t="str">
        <f>VLOOKUP(Tabla2[[#This Row],[Indicador]],TablaIndicadores[[#All],[Código]:[Indicador]],2,0)</f>
        <v>Capacidad de producción adicional
de energía renovable (de la cual: electricidad,
térmica)*</v>
      </c>
      <c r="G1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8" s="2" t="str">
        <f>VLOOKUP(Tabla2[[#This Row],[Indicador]],TablaIndicadores[[#All],[Código]:[Unidad de medida]],3,0)</f>
        <v>KW  </v>
      </c>
    </row>
    <row r="19" spans="1:8" ht="29" x14ac:dyDescent="0.35">
      <c r="A19" s="66">
        <v>2</v>
      </c>
      <c r="B19" s="66" t="s">
        <v>43</v>
      </c>
      <c r="C19" s="2" t="s">
        <v>83</v>
      </c>
      <c r="D19" s="2" t="s">
        <v>162</v>
      </c>
      <c r="E19" s="2" t="s">
        <v>169</v>
      </c>
      <c r="F19" s="12" t="str">
        <f>VLOOKUP(Tabla2[[#This Row],[Indicador]],TablaIndicadores[[#All],[Código]:[Indicador]],2,0)</f>
        <v>RCR 32: Capacidad operativa adicional instalada para energía renovable*</v>
      </c>
      <c r="G1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9" s="2" t="str">
        <f>VLOOKUP(Tabla2[[#This Row],[Indicador]],TablaIndicadores[[#All],[Código]:[Unidad de medida]],3,0)</f>
        <v>MW</v>
      </c>
    </row>
    <row r="20" spans="1:8" ht="43.5" x14ac:dyDescent="0.35">
      <c r="A20" s="66">
        <v>2</v>
      </c>
      <c r="B20" s="66" t="s">
        <v>43</v>
      </c>
      <c r="C20" s="2" t="s">
        <v>85</v>
      </c>
      <c r="D20" s="2" t="s">
        <v>160</v>
      </c>
      <c r="E20" s="2" t="s">
        <v>168</v>
      </c>
      <c r="F20" s="12" t="str">
        <f>VLOOKUP(Tabla2[[#This Row],[Indicador]],TablaIndicadores[[#All],[Código]:[Indicador]],2,0)</f>
        <v>Capacidad de producción adicional
de energía renovable (de la cual: electricidad,
térmica)*</v>
      </c>
      <c r="G2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0" s="2" t="str">
        <f>VLOOKUP(Tabla2[[#This Row],[Indicador]],TablaIndicadores[[#All],[Código]:[Unidad de medida]],3,0)</f>
        <v>KW  </v>
      </c>
    </row>
    <row r="21" spans="1:8" ht="29" x14ac:dyDescent="0.35">
      <c r="A21" s="66">
        <v>2</v>
      </c>
      <c r="B21" s="66" t="s">
        <v>43</v>
      </c>
      <c r="C21" s="2" t="s">
        <v>85</v>
      </c>
      <c r="D21" s="2" t="s">
        <v>162</v>
      </c>
      <c r="E21" s="2" t="s">
        <v>169</v>
      </c>
      <c r="F21" s="12" t="str">
        <f>VLOOKUP(Tabla2[[#This Row],[Indicador]],TablaIndicadores[[#All],[Código]:[Indicador]],2,0)</f>
        <v>RCR 32: Capacidad operativa adicional instalada para energía renovable*</v>
      </c>
      <c r="G2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1" s="2" t="str">
        <f>VLOOKUP(Tabla2[[#This Row],[Indicador]],TablaIndicadores[[#All],[Código]:[Unidad de medida]],3,0)</f>
        <v>MW</v>
      </c>
    </row>
    <row r="22" spans="1:8" ht="43.5" x14ac:dyDescent="0.35">
      <c r="A22" s="66">
        <v>2</v>
      </c>
      <c r="B22" s="66" t="s">
        <v>43</v>
      </c>
      <c r="C22" s="2" t="s">
        <v>87</v>
      </c>
      <c r="D22" s="2" t="s">
        <v>160</v>
      </c>
      <c r="E22" s="2" t="s">
        <v>168</v>
      </c>
      <c r="F22" s="12" t="str">
        <f>VLOOKUP(Tabla2[[#This Row],[Indicador]],TablaIndicadores[[#All],[Código]:[Indicador]],2,0)</f>
        <v>Capacidad de producción adicional
de energía renovable (de la cual: electricidad,
térmica)*</v>
      </c>
      <c r="G2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2" s="2" t="str">
        <f>VLOOKUP(Tabla2[[#This Row],[Indicador]],TablaIndicadores[[#All],[Código]:[Unidad de medida]],3,0)</f>
        <v>KW  </v>
      </c>
    </row>
    <row r="23" spans="1:8" ht="29" x14ac:dyDescent="0.35">
      <c r="A23" s="66">
        <v>2</v>
      </c>
      <c r="B23" s="66" t="s">
        <v>43</v>
      </c>
      <c r="C23" s="2" t="s">
        <v>87</v>
      </c>
      <c r="D23" s="2" t="s">
        <v>162</v>
      </c>
      <c r="E23" s="2" t="s">
        <v>169</v>
      </c>
      <c r="F23" s="12" t="str">
        <f>VLOOKUP(Tabla2[[#This Row],[Indicador]],TablaIndicadores[[#All],[Código]:[Indicador]],2,0)</f>
        <v>RCR 32: Capacidad operativa adicional instalada para energía renovable*</v>
      </c>
      <c r="G2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3" s="2" t="str">
        <f>VLOOKUP(Tabla2[[#This Row],[Indicador]],TablaIndicadores[[#All],[Código]:[Unidad de medida]],3,0)</f>
        <v>MW</v>
      </c>
    </row>
    <row r="24" spans="1:8" ht="43.5" x14ac:dyDescent="0.35">
      <c r="A24" s="66">
        <v>2</v>
      </c>
      <c r="B24" s="66" t="s">
        <v>43</v>
      </c>
      <c r="C24" s="2" t="s">
        <v>89</v>
      </c>
      <c r="D24" s="2" t="s">
        <v>160</v>
      </c>
      <c r="E24" s="2" t="s">
        <v>168</v>
      </c>
      <c r="F24" s="12" t="str">
        <f>VLOOKUP(Tabla2[[#This Row],[Indicador]],TablaIndicadores[[#All],[Código]:[Indicador]],2,0)</f>
        <v>Capacidad de producción adicional
de energía renovable (de la cual: electricidad,
térmica)*</v>
      </c>
      <c r="G2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4" s="2" t="str">
        <f>VLOOKUP(Tabla2[[#This Row],[Indicador]],TablaIndicadores[[#All],[Código]:[Unidad de medida]],3,0)</f>
        <v>KW  </v>
      </c>
    </row>
    <row r="25" spans="1:8" ht="29" x14ac:dyDescent="0.35">
      <c r="A25" s="66">
        <v>2</v>
      </c>
      <c r="B25" s="66" t="s">
        <v>43</v>
      </c>
      <c r="C25" s="2" t="s">
        <v>89</v>
      </c>
      <c r="D25" s="2" t="s">
        <v>162</v>
      </c>
      <c r="E25" s="2" t="s">
        <v>169</v>
      </c>
      <c r="F25" s="12" t="str">
        <f>VLOOKUP(Tabla2[[#This Row],[Indicador]],TablaIndicadores[[#All],[Código]:[Indicador]],2,0)</f>
        <v>RCR 32: Capacidad operativa adicional instalada para energía renovable*</v>
      </c>
      <c r="G2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5" s="2" t="str">
        <f>VLOOKUP(Tabla2[[#This Row],[Indicador]],TablaIndicadores[[#All],[Código]:[Unidad de medida]],3,0)</f>
        <v>MW</v>
      </c>
    </row>
    <row r="26" spans="1:8" ht="43.5" x14ac:dyDescent="0.35">
      <c r="A26" s="66">
        <v>2</v>
      </c>
      <c r="B26" s="66" t="s">
        <v>43</v>
      </c>
      <c r="C26" s="2" t="s">
        <v>91</v>
      </c>
      <c r="D26" s="2" t="s">
        <v>160</v>
      </c>
      <c r="E26" s="2" t="s">
        <v>168</v>
      </c>
      <c r="F26" s="12" t="str">
        <f>VLOOKUP(Tabla2[[#This Row],[Indicador]],TablaIndicadores[[#All],[Código]:[Indicador]],2,0)</f>
        <v>Capacidad de producción adicional
de energía renovable (de la cual: electricidad,
térmica)*</v>
      </c>
      <c r="G2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6" s="2" t="str">
        <f>VLOOKUP(Tabla2[[#This Row],[Indicador]],TablaIndicadores[[#All],[Código]:[Unidad de medida]],3,0)</f>
        <v>KW  </v>
      </c>
    </row>
    <row r="27" spans="1:8" ht="29" x14ac:dyDescent="0.35">
      <c r="A27" s="66">
        <v>2</v>
      </c>
      <c r="B27" s="66" t="s">
        <v>43</v>
      </c>
      <c r="C27" s="2" t="s">
        <v>91</v>
      </c>
      <c r="D27" s="2" t="s">
        <v>162</v>
      </c>
      <c r="E27" s="2" t="s">
        <v>169</v>
      </c>
      <c r="F27" s="12" t="str">
        <f>VLOOKUP(Tabla2[[#This Row],[Indicador]],TablaIndicadores[[#All],[Código]:[Indicador]],2,0)</f>
        <v>RCR 32: Capacidad operativa adicional instalada para energía renovable*</v>
      </c>
      <c r="G2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7" s="2" t="str">
        <f>VLOOKUP(Tabla2[[#This Row],[Indicador]],TablaIndicadores[[#All],[Código]:[Unidad de medida]],3,0)</f>
        <v>MW</v>
      </c>
    </row>
    <row r="28" spans="1:8" x14ac:dyDescent="0.35">
      <c r="A28" s="66">
        <v>2</v>
      </c>
      <c r="B28" s="66" t="s">
        <v>45</v>
      </c>
      <c r="C28" s="2" t="s">
        <v>93</v>
      </c>
      <c r="D28" s="2" t="s">
        <v>160</v>
      </c>
      <c r="E28" s="2" t="s">
        <v>170</v>
      </c>
      <c r="F28" s="12" t="str">
        <f>VLOOKUP(Tabla2[[#This Row],[Indicador]],TablaIndicadores[[#All],[Código]:[Indicador]],2,0)</f>
        <v>RCO54 Intermodal</v>
      </c>
      <c r="G2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8" s="2" t="str">
        <f>VLOOKUP(Tabla2[[#This Row],[Indicador]],TablaIndicadores[[#All],[Código]:[Unidad de medida]],3,0)</f>
        <v>RCO54:Conexiones intermodales</v>
      </c>
    </row>
    <row r="29" spans="1:8" ht="43.5" x14ac:dyDescent="0.35">
      <c r="A29" s="66">
        <v>2</v>
      </c>
      <c r="B29" s="66" t="s">
        <v>45</v>
      </c>
      <c r="C29" s="2" t="s">
        <v>93</v>
      </c>
      <c r="D29" s="2" t="s">
        <v>160</v>
      </c>
      <c r="E29" s="2" t="s">
        <v>171</v>
      </c>
      <c r="F29" s="12" t="str">
        <f>VLOOKUP(Tabla2[[#This Row],[Indicador]],TablaIndicadores[[#All],[Código]:[Indicador]],2,0)</f>
        <v>RCO 57: Capacidad del material rodante respetuoso con el medio ambiente para el transporte público colectivo*</v>
      </c>
      <c r="G2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29" s="2" t="str">
        <f>VLOOKUP(Tabla2[[#This Row],[Indicador]],TablaIndicadores[[#All],[Código]:[Unidad de medida]],3,0)</f>
        <v>RCO 57:Pasajeros</v>
      </c>
    </row>
    <row r="30" spans="1:8" ht="29" x14ac:dyDescent="0.35">
      <c r="A30" s="66">
        <v>2</v>
      </c>
      <c r="B30" s="66" t="s">
        <v>45</v>
      </c>
      <c r="C30" s="2" t="s">
        <v>93</v>
      </c>
      <c r="D30" s="2" t="s">
        <v>160</v>
      </c>
      <c r="E30" s="2" t="s">
        <v>172</v>
      </c>
      <c r="F30" s="12" t="str">
        <f>VLOOKUP(Tabla2[[#This Row],[Indicador]],TablaIndicadores[[#All],[Código]:[Indicador]],2,0)</f>
        <v xml:space="preserve">RCO 59: Infraestructuras de combustibles alternativos (puntos de repostaje/recarga)* </v>
      </c>
      <c r="G3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0" s="2" t="str">
        <f>VLOOKUP(Tabla2[[#This Row],[Indicador]],TablaIndicadores[[#All],[Código]:[Unidad de medida]],3,0)</f>
        <v>RCO 59:Puntos de repostaje/ recarga</v>
      </c>
    </row>
    <row r="31" spans="1:8" ht="29" x14ac:dyDescent="0.35">
      <c r="A31" s="66">
        <v>2</v>
      </c>
      <c r="B31" s="66" t="s">
        <v>45</v>
      </c>
      <c r="C31" s="2" t="s">
        <v>93</v>
      </c>
      <c r="D31" s="2" t="s">
        <v>162</v>
      </c>
      <c r="E31" s="2" t="s">
        <v>173</v>
      </c>
      <c r="F31" s="12" t="str">
        <f>VLOOKUP(Tabla2[[#This Row],[Indicador]],TablaIndicadores[[#All],[Código]:[Indicador]],2,0)</f>
        <v>RCR 62: Pasajeros anuales de transporte
público nuevo o modernizado</v>
      </c>
      <c r="G3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1" s="2" t="str">
        <f>VLOOKUP(Tabla2[[#This Row],[Indicador]],TablaIndicadores[[#All],[Código]:[Unidad de medida]],3,0)</f>
        <v>RCR 62: Usuarios / año</v>
      </c>
    </row>
    <row r="32" spans="1:8" ht="43.5" x14ac:dyDescent="0.35">
      <c r="A32" s="66">
        <v>2</v>
      </c>
      <c r="B32" s="66" t="s">
        <v>45</v>
      </c>
      <c r="C32" s="2" t="s">
        <v>95</v>
      </c>
      <c r="D32" s="2" t="s">
        <v>160</v>
      </c>
      <c r="E32" s="2" t="s">
        <v>171</v>
      </c>
      <c r="F32" s="12" t="str">
        <f>VLOOKUP(Tabla2[[#This Row],[Indicador]],TablaIndicadores[[#All],[Código]:[Indicador]],2,0)</f>
        <v>RCO 57: Capacidad del material rodante respetuoso con el medio ambiente para el transporte público colectivo*</v>
      </c>
      <c r="G3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2" s="2" t="str">
        <f>VLOOKUP(Tabla2[[#This Row],[Indicador]],TablaIndicadores[[#All],[Código]:[Unidad de medida]],3,0)</f>
        <v>RCO 57:Pasajeros</v>
      </c>
    </row>
    <row r="33" spans="1:8" ht="29" x14ac:dyDescent="0.35">
      <c r="A33" s="66">
        <v>2</v>
      </c>
      <c r="B33" s="66" t="s">
        <v>45</v>
      </c>
      <c r="C33" s="2" t="s">
        <v>95</v>
      </c>
      <c r="D33" s="2" t="s">
        <v>162</v>
      </c>
      <c r="E33" s="2" t="s">
        <v>173</v>
      </c>
      <c r="F33" s="12" t="str">
        <f>VLOOKUP(Tabla2[[#This Row],[Indicador]],TablaIndicadores[[#All],[Código]:[Indicador]],2,0)</f>
        <v>RCR 62: Pasajeros anuales de transporte
público nuevo o modernizado</v>
      </c>
      <c r="G3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3" s="2" t="str">
        <f>VLOOKUP(Tabla2[[#This Row],[Indicador]],TablaIndicadores[[#All],[Código]:[Unidad de medida]],3,0)</f>
        <v>RCR 62: Usuarios / año</v>
      </c>
    </row>
    <row r="34" spans="1:8" ht="29" x14ac:dyDescent="0.35">
      <c r="A34" s="66">
        <v>2</v>
      </c>
      <c r="B34" s="66" t="s">
        <v>45</v>
      </c>
      <c r="C34" s="2" t="s">
        <v>97</v>
      </c>
      <c r="D34" s="2" t="s">
        <v>160</v>
      </c>
      <c r="E34" s="2" t="s">
        <v>174</v>
      </c>
      <c r="F34" s="12" t="str">
        <f>VLOOKUP(Tabla2[[#This Row],[Indicador]],TablaIndicadores[[#All],[Código]:[Indicador]],2,0)</f>
        <v>RCO 58: Infraestructuras específicamente para ciclistas apoyadas*</v>
      </c>
      <c r="G3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4" s="2" t="str">
        <f>VLOOKUP(Tabla2[[#This Row],[Indicador]],TablaIndicadores[[#All],[Código]:[Unidad de medida]],3,0)</f>
        <v>RCO 58:  Km</v>
      </c>
    </row>
    <row r="35" spans="1:8" ht="29" x14ac:dyDescent="0.35">
      <c r="A35" s="66">
        <v>2</v>
      </c>
      <c r="B35" s="66" t="s">
        <v>45</v>
      </c>
      <c r="C35" s="2" t="s">
        <v>97</v>
      </c>
      <c r="D35" s="2" t="s">
        <v>162</v>
      </c>
      <c r="E35" s="2" t="s">
        <v>175</v>
      </c>
      <c r="F35" s="12" t="str">
        <f>VLOOKUP(Tabla2[[#This Row],[Indicador]],TablaIndicadores[[#All],[Código]:[Indicador]],2,0)</f>
        <v>RCR 64: Usuarios anuales de infraestructuras
específicas para ciclistas</v>
      </c>
      <c r="G3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5" s="2" t="str">
        <f>VLOOKUP(Tabla2[[#This Row],[Indicador]],TablaIndicadores[[#All],[Código]:[Unidad de medida]],3,0)</f>
        <v>RCR 64: Usuarios /año</v>
      </c>
    </row>
    <row r="36" spans="1:8" x14ac:dyDescent="0.35">
      <c r="A36" s="66">
        <v>2</v>
      </c>
      <c r="B36" s="66" t="s">
        <v>45</v>
      </c>
      <c r="C36" s="2" t="s">
        <v>99</v>
      </c>
      <c r="D36" s="2" t="s">
        <v>160</v>
      </c>
      <c r="E36" s="2" t="s">
        <v>170</v>
      </c>
      <c r="F36" s="12" t="str">
        <f>VLOOKUP(Tabla2[[#This Row],[Indicador]],TablaIndicadores[[#All],[Código]:[Indicador]],2,0)</f>
        <v>RCO54 Intermodal</v>
      </c>
      <c r="G3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6" s="2" t="str">
        <f>VLOOKUP(Tabla2[[#This Row],[Indicador]],TablaIndicadores[[#All],[Código]:[Unidad de medida]],3,0)</f>
        <v>RCO54:Conexiones intermodales</v>
      </c>
    </row>
    <row r="37" spans="1:8" ht="43.5" x14ac:dyDescent="0.35">
      <c r="A37" s="66">
        <v>2</v>
      </c>
      <c r="B37" s="66" t="s">
        <v>45</v>
      </c>
      <c r="C37" s="2" t="s">
        <v>99</v>
      </c>
      <c r="D37" s="2" t="s">
        <v>160</v>
      </c>
      <c r="E37" s="2" t="s">
        <v>171</v>
      </c>
      <c r="F37" s="12" t="str">
        <f>VLOOKUP(Tabla2[[#This Row],[Indicador]],TablaIndicadores[[#All],[Código]:[Indicador]],2,0)</f>
        <v>RCO 57: Capacidad del material rodante respetuoso con el medio ambiente para el transporte público colectivo*</v>
      </c>
      <c r="G3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7" s="2" t="str">
        <f>VLOOKUP(Tabla2[[#This Row],[Indicador]],TablaIndicadores[[#All],[Código]:[Unidad de medida]],3,0)</f>
        <v>RCO 57:Pasajeros</v>
      </c>
    </row>
    <row r="38" spans="1:8" ht="29" x14ac:dyDescent="0.35">
      <c r="A38" s="66">
        <v>2</v>
      </c>
      <c r="B38" s="66" t="s">
        <v>45</v>
      </c>
      <c r="C38" s="2" t="s">
        <v>99</v>
      </c>
      <c r="D38" s="2" t="s">
        <v>162</v>
      </c>
      <c r="E38" s="2" t="s">
        <v>173</v>
      </c>
      <c r="F38" s="12" t="str">
        <f>VLOOKUP(Tabla2[[#This Row],[Indicador]],TablaIndicadores[[#All],[Código]:[Indicador]],2,0)</f>
        <v>RCR 62: Pasajeros anuales de transporte
público nuevo o modernizado</v>
      </c>
      <c r="G3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8" s="2" t="str">
        <f>VLOOKUP(Tabla2[[#This Row],[Indicador]],TablaIndicadores[[#All],[Código]:[Unidad de medida]],3,0)</f>
        <v>RCR 62: Usuarios / año</v>
      </c>
    </row>
    <row r="39" spans="1:8" x14ac:dyDescent="0.35">
      <c r="A39" s="66">
        <v>2</v>
      </c>
      <c r="B39" s="66" t="s">
        <v>45</v>
      </c>
      <c r="C39" s="2" t="s">
        <v>101</v>
      </c>
      <c r="D39" s="2" t="s">
        <v>160</v>
      </c>
      <c r="E39" s="2" t="s">
        <v>170</v>
      </c>
      <c r="F39" s="12" t="str">
        <f>VLOOKUP(Tabla2[[#This Row],[Indicador]],TablaIndicadores[[#All],[Código]:[Indicador]],2,0)</f>
        <v>RCO54 Intermodal</v>
      </c>
      <c r="G3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39" s="2" t="str">
        <f>VLOOKUP(Tabla2[[#This Row],[Indicador]],TablaIndicadores[[#All],[Código]:[Unidad de medida]],3,0)</f>
        <v>RCO54:Conexiones intermodales</v>
      </c>
    </row>
    <row r="40" spans="1:8" ht="43.5" x14ac:dyDescent="0.35">
      <c r="A40" s="66">
        <v>2</v>
      </c>
      <c r="B40" s="66" t="s">
        <v>45</v>
      </c>
      <c r="C40" s="2" t="s">
        <v>101</v>
      </c>
      <c r="D40" s="2" t="s">
        <v>160</v>
      </c>
      <c r="E40" s="2" t="s">
        <v>171</v>
      </c>
      <c r="F40" s="12" t="str">
        <f>VLOOKUP(Tabla2[[#This Row],[Indicador]],TablaIndicadores[[#All],[Código]:[Indicador]],2,0)</f>
        <v>RCO 57: Capacidad del material rodante respetuoso con el medio ambiente para el transporte público colectivo*</v>
      </c>
      <c r="G4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0" s="2" t="str">
        <f>VLOOKUP(Tabla2[[#This Row],[Indicador]],TablaIndicadores[[#All],[Código]:[Unidad de medida]],3,0)</f>
        <v>RCO 57:Pasajeros</v>
      </c>
    </row>
    <row r="41" spans="1:8" ht="29" x14ac:dyDescent="0.35">
      <c r="A41" s="66">
        <v>2</v>
      </c>
      <c r="B41" s="66" t="s">
        <v>45</v>
      </c>
      <c r="C41" s="2" t="s">
        <v>101</v>
      </c>
      <c r="D41" s="2" t="s">
        <v>162</v>
      </c>
      <c r="E41" s="2" t="s">
        <v>173</v>
      </c>
      <c r="F41" s="12" t="str">
        <f>VLOOKUP(Tabla2[[#This Row],[Indicador]],TablaIndicadores[[#All],[Código]:[Indicador]],2,0)</f>
        <v>RCR 62: Pasajeros anuales de transporte
público nuevo o modernizado</v>
      </c>
      <c r="G4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1" s="2" t="str">
        <f>VLOOKUP(Tabla2[[#This Row],[Indicador]],TablaIndicadores[[#All],[Código]:[Unidad de medida]],3,0)</f>
        <v>RCR 62: Usuarios / año</v>
      </c>
    </row>
    <row r="42" spans="1:8" ht="43.5" x14ac:dyDescent="0.35">
      <c r="A42" s="66">
        <v>2</v>
      </c>
      <c r="B42" s="66" t="s">
        <v>47</v>
      </c>
      <c r="C42" s="2" t="s">
        <v>103</v>
      </c>
      <c r="D42" s="2" t="s">
        <v>160</v>
      </c>
      <c r="E42" s="2" t="s">
        <v>176</v>
      </c>
      <c r="F42" s="12" t="str">
        <f>VLOOKUP(Tabla2[[#This Row],[Indicador]],TablaIndicadores[[#All],[Código]:[Indicador]],2,0)</f>
        <v>RCO 24: Inversiones en sistemas nuevos o
mejorados de seguimiento, preparación,
alerta y respuesta ante catástrofes*</v>
      </c>
      <c r="G4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2" s="2" t="str">
        <f>VLOOKUP(Tabla2[[#This Row],[Indicador]],TablaIndicadores[[#All],[Código]:[Unidad de medida]],3,0)</f>
        <v>RCO 24: Euro</v>
      </c>
    </row>
    <row r="43" spans="1:8" ht="43.5" x14ac:dyDescent="0.35">
      <c r="A43" s="66">
        <v>2</v>
      </c>
      <c r="B43" s="66" t="s">
        <v>47</v>
      </c>
      <c r="C43" s="2" t="s">
        <v>103</v>
      </c>
      <c r="D43" s="2" t="s">
        <v>160</v>
      </c>
      <c r="E43" s="2" t="s">
        <v>177</v>
      </c>
      <c r="F43" s="12" t="str">
        <f>VLOOKUP(Tabla2[[#This Row],[Indicador]],TablaIndicadores[[#All],[Código]:[Indicador]],2,0)</f>
        <v>RCO 26: Infraestructuras verdes construidas
o mejoradas para la adaptación al cambio
climático*</v>
      </c>
      <c r="G4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3" s="2" t="str">
        <f>VLOOKUP(Tabla2[[#This Row],[Indicador]],TablaIndicadores[[#All],[Código]:[Unidad de medida]],3,0)</f>
        <v>RCO 26: Hectáreas</v>
      </c>
    </row>
    <row r="44" spans="1:8" ht="43.5" x14ac:dyDescent="0.35">
      <c r="A44" s="66">
        <v>2</v>
      </c>
      <c r="B44" s="66" t="s">
        <v>47</v>
      </c>
      <c r="C44" s="2" t="s">
        <v>103</v>
      </c>
      <c r="D44" s="2" t="s">
        <v>162</v>
      </c>
      <c r="E44" s="2" t="s">
        <v>178</v>
      </c>
      <c r="F44" s="12" t="str">
        <f>VLOOKUP(Tabla2[[#This Row],[Indicador]],TablaIndicadores[[#All],[Código]:[Indicador]],2,0)</f>
        <v>RCR 35: Población que se beneficia de las
medidas de protección frente a las
inundaciones</v>
      </c>
      <c r="G4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4" s="2" t="str">
        <f>VLOOKUP(Tabla2[[#This Row],[Indicador]],TablaIndicadores[[#All],[Código]:[Unidad de medida]],3,0)</f>
        <v>RCR 35:Personas</v>
      </c>
    </row>
    <row r="45" spans="1:8" ht="43.5" x14ac:dyDescent="0.35">
      <c r="A45" s="66">
        <v>2</v>
      </c>
      <c r="B45" s="66" t="s">
        <v>47</v>
      </c>
      <c r="C45" s="2" t="s">
        <v>105</v>
      </c>
      <c r="D45" s="2" t="s">
        <v>160</v>
      </c>
      <c r="E45" s="2" t="s">
        <v>176</v>
      </c>
      <c r="F45" s="12" t="str">
        <f>VLOOKUP(Tabla2[[#This Row],[Indicador]],TablaIndicadores[[#All],[Código]:[Indicador]],2,0)</f>
        <v>RCO 24: Inversiones en sistemas nuevos o
mejorados de seguimiento, preparación,
alerta y respuesta ante catástrofes*</v>
      </c>
      <c r="G4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5" s="2" t="str">
        <f>VLOOKUP(Tabla2[[#This Row],[Indicador]],TablaIndicadores[[#All],[Código]:[Unidad de medida]],3,0)</f>
        <v>RCO 24: Euro</v>
      </c>
    </row>
    <row r="46" spans="1:8" ht="43.5" x14ac:dyDescent="0.35">
      <c r="A46" s="66">
        <v>2</v>
      </c>
      <c r="B46" s="66" t="s">
        <v>47</v>
      </c>
      <c r="C46" s="2" t="s">
        <v>105</v>
      </c>
      <c r="D46" s="2" t="s">
        <v>160</v>
      </c>
      <c r="E46" s="2" t="s">
        <v>177</v>
      </c>
      <c r="F46" s="12" t="str">
        <f>VLOOKUP(Tabla2[[#This Row],[Indicador]],TablaIndicadores[[#All],[Código]:[Indicador]],2,0)</f>
        <v>RCO 26: Infraestructuras verdes construidas
o mejoradas para la adaptación al cambio
climático*</v>
      </c>
      <c r="G4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6" s="2" t="str">
        <f>VLOOKUP(Tabla2[[#This Row],[Indicador]],TablaIndicadores[[#All],[Código]:[Unidad de medida]],3,0)</f>
        <v>RCO 26: Hectáreas</v>
      </c>
    </row>
    <row r="47" spans="1:8" ht="29" x14ac:dyDescent="0.35">
      <c r="A47" s="66">
        <v>2</v>
      </c>
      <c r="B47" s="66" t="s">
        <v>47</v>
      </c>
      <c r="C47" s="2" t="s">
        <v>105</v>
      </c>
      <c r="D47" s="2" t="s">
        <v>162</v>
      </c>
      <c r="E47" s="2" t="s">
        <v>179</v>
      </c>
      <c r="F47" s="12" t="str">
        <f>VLOOKUP(Tabla2[[#This Row],[Indicador]],TablaIndicadores[[#All],[Código]:[Indicador]],2,0)</f>
        <v>RCR 36: Población que se beneficia de la
protección frente a los incendios forestales</v>
      </c>
      <c r="G4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7" s="2" t="str">
        <f>VLOOKUP(Tabla2[[#This Row],[Indicador]],TablaIndicadores[[#All],[Código]:[Unidad de medida]],3,0)</f>
        <v>RCR 36: Personas</v>
      </c>
    </row>
    <row r="48" spans="1:8" ht="43.5" x14ac:dyDescent="0.35">
      <c r="A48" s="66">
        <v>2</v>
      </c>
      <c r="B48" s="66" t="s">
        <v>47</v>
      </c>
      <c r="C48" s="2" t="s">
        <v>107</v>
      </c>
      <c r="D48" s="2" t="s">
        <v>160</v>
      </c>
      <c r="E48" s="2" t="s">
        <v>176</v>
      </c>
      <c r="F48" s="12" t="str">
        <f>VLOOKUP(Tabla2[[#This Row],[Indicador]],TablaIndicadores[[#All],[Código]:[Indicador]],2,0)</f>
        <v>RCO 24: Inversiones en sistemas nuevos o
mejorados de seguimiento, preparación,
alerta y respuesta ante catástrofes*</v>
      </c>
      <c r="G4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8" s="2" t="str">
        <f>VLOOKUP(Tabla2[[#This Row],[Indicador]],TablaIndicadores[[#All],[Código]:[Unidad de medida]],3,0)</f>
        <v>RCO 24: Euro</v>
      </c>
    </row>
    <row r="49" spans="1:8" ht="43.5" x14ac:dyDescent="0.35">
      <c r="A49" s="66">
        <v>2</v>
      </c>
      <c r="B49" s="66" t="s">
        <v>47</v>
      </c>
      <c r="C49" s="2" t="s">
        <v>107</v>
      </c>
      <c r="D49" s="2" t="s">
        <v>160</v>
      </c>
      <c r="E49" s="2" t="s">
        <v>177</v>
      </c>
      <c r="F49" s="12" t="str">
        <f>VLOOKUP(Tabla2[[#This Row],[Indicador]],TablaIndicadores[[#All],[Código]:[Indicador]],2,0)</f>
        <v>RCO 26: Infraestructuras verdes construidas
o mejoradas para la adaptación al cambio
climático*</v>
      </c>
      <c r="G4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49" s="2" t="str">
        <f>VLOOKUP(Tabla2[[#This Row],[Indicador]],TablaIndicadores[[#All],[Código]:[Unidad de medida]],3,0)</f>
        <v>RCO 26: Hectáreas</v>
      </c>
    </row>
    <row r="50" spans="1:8" ht="72.5" x14ac:dyDescent="0.35">
      <c r="A50" s="66">
        <v>2</v>
      </c>
      <c r="B50" s="66" t="s">
        <v>47</v>
      </c>
      <c r="C50" s="2" t="s">
        <v>107</v>
      </c>
      <c r="D50" s="2" t="s">
        <v>162</v>
      </c>
      <c r="E50" s="2" t="s">
        <v>180</v>
      </c>
      <c r="F50" s="12" t="str">
        <f>VLOOKUP(Tabla2[[#This Row],[Indicador]],TablaIndicadores[[#All],[Código]:[Indicador]],2,0)</f>
        <v>RCR 37: Población que se beneficia de
medidas de protección frente a catástrofes
naturales relacionadas con el clima (distintas
de las inundaciones o los incendios
forestales)</v>
      </c>
      <c r="G5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0" s="2" t="str">
        <f>VLOOKUP(Tabla2[[#This Row],[Indicador]],TablaIndicadores[[#All],[Código]:[Unidad de medida]],3,0)</f>
        <v>RCR 37:Personas</v>
      </c>
    </row>
    <row r="51" spans="1:8" ht="43.5" x14ac:dyDescent="0.35">
      <c r="A51" s="66">
        <v>2</v>
      </c>
      <c r="B51" s="66" t="s">
        <v>49</v>
      </c>
      <c r="C51" s="2" t="s">
        <v>109</v>
      </c>
      <c r="D51" s="2" t="s">
        <v>160</v>
      </c>
      <c r="E51" s="2" t="s">
        <v>181</v>
      </c>
      <c r="F51" s="12" t="str">
        <f>VLOOKUP(Tabla2[[#This Row],[Indicador]],TablaIndicadores[[#All],[Código]:[Indicador]],2,0)</f>
        <v>RCO 30: Longitud de las tuberías nuevas o
mejoradas para los sistemas de distribución
para el abastecimiento público de agua</v>
      </c>
      <c r="G5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1" s="2" t="str">
        <f>VLOOKUP(Tabla2[[#This Row],[Indicador]],TablaIndicadores[[#All],[Código]:[Unidad de medida]],3,0)</f>
        <v>RCO 30: Km</v>
      </c>
    </row>
    <row r="52" spans="1:8" ht="29" x14ac:dyDescent="0.35">
      <c r="A52" s="66">
        <v>2</v>
      </c>
      <c r="B52" s="66" t="s">
        <v>49</v>
      </c>
      <c r="C52" s="2" t="s">
        <v>109</v>
      </c>
      <c r="D52" s="2" t="s">
        <v>162</v>
      </c>
      <c r="E52" s="2" t="s">
        <v>182</v>
      </c>
      <c r="F52" s="12" t="str">
        <f>VLOOKUP(Tabla2[[#This Row],[Indicador]],TablaIndicadores[[#All],[Código]:[Indicador]],2,0)</f>
        <v>RCR 41: Población conectada a un
abastecimiento de agua mejorado</v>
      </c>
      <c r="G5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2" s="2" t="str">
        <f>VLOOKUP(Tabla2[[#This Row],[Indicador]],TablaIndicadores[[#All],[Código]:[Unidad de medida]],3,0)</f>
        <v>RCR 41: Personas</v>
      </c>
    </row>
    <row r="53" spans="1:8" ht="43.5" x14ac:dyDescent="0.35">
      <c r="A53" s="66">
        <v>2</v>
      </c>
      <c r="B53" s="66" t="s">
        <v>49</v>
      </c>
      <c r="C53" s="2" t="s">
        <v>111</v>
      </c>
      <c r="D53" s="2" t="s">
        <v>160</v>
      </c>
      <c r="E53" s="2" t="s">
        <v>181</v>
      </c>
      <c r="F53" s="12" t="str">
        <f>VLOOKUP(Tabla2[[#This Row],[Indicador]],TablaIndicadores[[#All],[Código]:[Indicador]],2,0)</f>
        <v>RCO 30: Longitud de las tuberías nuevas o
mejoradas para los sistemas de distribución
para el abastecimiento público de agua</v>
      </c>
      <c r="G5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3" s="2" t="str">
        <f>VLOOKUP(Tabla2[[#This Row],[Indicador]],TablaIndicadores[[#All],[Código]:[Unidad de medida]],3,0)</f>
        <v>RCO 30: Km</v>
      </c>
    </row>
    <row r="54" spans="1:8" ht="29" x14ac:dyDescent="0.35">
      <c r="A54" s="66">
        <v>2</v>
      </c>
      <c r="B54" s="66" t="s">
        <v>49</v>
      </c>
      <c r="C54" s="2" t="s">
        <v>111</v>
      </c>
      <c r="D54" s="2" t="s">
        <v>162</v>
      </c>
      <c r="E54" s="2" t="s">
        <v>182</v>
      </c>
      <c r="F54" s="12" t="str">
        <f>VLOOKUP(Tabla2[[#This Row],[Indicador]],TablaIndicadores[[#All],[Código]:[Indicador]],2,0)</f>
        <v>RCR 41: Población conectada a un
abastecimiento de agua mejorado</v>
      </c>
      <c r="G5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4" s="2" t="str">
        <f>VLOOKUP(Tabla2[[#This Row],[Indicador]],TablaIndicadores[[#All],[Código]:[Unidad de medida]],3,0)</f>
        <v>RCR 41: Personas</v>
      </c>
    </row>
    <row r="55" spans="1:8" ht="43.5" x14ac:dyDescent="0.35">
      <c r="A55" s="66">
        <v>2</v>
      </c>
      <c r="B55" s="66" t="s">
        <v>49</v>
      </c>
      <c r="C55" s="2" t="s">
        <v>113</v>
      </c>
      <c r="D55" s="2" t="s">
        <v>160</v>
      </c>
      <c r="E55" s="2" t="s">
        <v>181</v>
      </c>
      <c r="F55" s="12" t="str">
        <f>VLOOKUP(Tabla2[[#This Row],[Indicador]],TablaIndicadores[[#All],[Código]:[Indicador]],2,0)</f>
        <v>RCO 30: Longitud de las tuberías nuevas o
mejoradas para los sistemas de distribución
para el abastecimiento público de agua</v>
      </c>
      <c r="G5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5" s="2" t="str">
        <f>VLOOKUP(Tabla2[[#This Row],[Indicador]],TablaIndicadores[[#All],[Código]:[Unidad de medida]],3,0)</f>
        <v>RCO 30: Km</v>
      </c>
    </row>
    <row r="56" spans="1:8" ht="29" x14ac:dyDescent="0.35">
      <c r="A56" s="66">
        <v>2</v>
      </c>
      <c r="B56" s="66" t="s">
        <v>49</v>
      </c>
      <c r="C56" s="2" t="s">
        <v>113</v>
      </c>
      <c r="D56" s="2" t="s">
        <v>160</v>
      </c>
      <c r="E56" s="2" t="s">
        <v>183</v>
      </c>
      <c r="F56" s="12" t="str">
        <f>VLOOKUP(Tabla2[[#This Row],[Indicador]],TablaIndicadores[[#All],[Código]:[Indicador]],2,0)</f>
        <v>RCO31 Longitud de tuberías nuevas o mejoradas para la red pública de recogida de aguas residuales</v>
      </c>
      <c r="G5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6" s="2" t="str">
        <f>VLOOKUP(Tabla2[[#This Row],[Indicador]],TablaIndicadores[[#All],[Código]:[Unidad de medida]],3,0)</f>
        <v>RCO31: Km</v>
      </c>
    </row>
    <row r="57" spans="1:8" ht="29" x14ac:dyDescent="0.35">
      <c r="A57" s="66">
        <v>2</v>
      </c>
      <c r="B57" s="66" t="s">
        <v>49</v>
      </c>
      <c r="C57" s="2" t="s">
        <v>113</v>
      </c>
      <c r="D57" s="2" t="s">
        <v>160</v>
      </c>
      <c r="E57" s="2" t="s">
        <v>184</v>
      </c>
      <c r="F57" s="12" t="str">
        <f>VLOOKUP(Tabla2[[#This Row],[Indicador]],TablaIndicadores[[#All],[Código]:[Indicador]],2,0)</f>
        <v>RCO 32: Capacidad nueva o mejorada para el
tratamiento de aguas residuales</v>
      </c>
      <c r="G5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7" s="2" t="str">
        <f>VLOOKUP(Tabla2[[#This Row],[Indicador]],TablaIndicadores[[#All],[Código]:[Unidad de medida]],3,0)</f>
        <v>RCO32: Equivalente de población</v>
      </c>
    </row>
    <row r="58" spans="1:8" ht="29" x14ac:dyDescent="0.35">
      <c r="A58" s="66">
        <v>2</v>
      </c>
      <c r="B58" s="66" t="s">
        <v>49</v>
      </c>
      <c r="C58" s="2" t="s">
        <v>113</v>
      </c>
      <c r="D58" s="2" t="s">
        <v>162</v>
      </c>
      <c r="E58" s="2" t="s">
        <v>182</v>
      </c>
      <c r="F58" s="12" t="str">
        <f>VLOOKUP(Tabla2[[#This Row],[Indicador]],TablaIndicadores[[#All],[Código]:[Indicador]],2,0)</f>
        <v>RCR 41: Población conectada a un
abastecimiento de agua mejorado</v>
      </c>
      <c r="G5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8" s="2" t="str">
        <f>VLOOKUP(Tabla2[[#This Row],[Indicador]],TablaIndicadores[[#All],[Código]:[Unidad de medida]],3,0)</f>
        <v>RCR 41: Personas</v>
      </c>
    </row>
    <row r="59" spans="1:8" ht="43.5" x14ac:dyDescent="0.35">
      <c r="A59" s="66">
        <v>2</v>
      </c>
      <c r="B59" s="66" t="s">
        <v>49</v>
      </c>
      <c r="C59" s="2" t="s">
        <v>113</v>
      </c>
      <c r="D59" s="2" t="s">
        <v>162</v>
      </c>
      <c r="E59" s="2" t="s">
        <v>185</v>
      </c>
      <c r="F59" s="12" t="str">
        <f>VLOOKUP(Tabla2[[#This Row],[Indicador]],TablaIndicadores[[#All],[Código]:[Indicador]],2,0)</f>
        <v>RCR 42: Población conectada, como mínimo,
a una planta secundaria de tratamiento de
aguas residuales</v>
      </c>
      <c r="G5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59" s="2" t="str">
        <f>VLOOKUP(Tabla2[[#This Row],[Indicador]],TablaIndicadores[[#All],[Código]:[Unidad de medida]],3,0)</f>
        <v>RCR 42:  Personas</v>
      </c>
    </row>
    <row r="60" spans="1:8" ht="29" x14ac:dyDescent="0.35">
      <c r="A60" s="66">
        <v>2</v>
      </c>
      <c r="B60" s="66" t="s">
        <v>49</v>
      </c>
      <c r="C60" s="2" t="s">
        <v>115</v>
      </c>
      <c r="D60" s="2" t="s">
        <v>160</v>
      </c>
      <c r="E60" s="2" t="s">
        <v>183</v>
      </c>
      <c r="F60" s="12" t="str">
        <f>VLOOKUP(Tabla2[[#This Row],[Indicador]],TablaIndicadores[[#All],[Código]:[Indicador]],2,0)</f>
        <v>RCO31 Longitud de tuberías nuevas o mejoradas para la red pública de recogida de aguas residuales</v>
      </c>
      <c r="G6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0" s="2" t="str">
        <f>VLOOKUP(Tabla2[[#This Row],[Indicador]],TablaIndicadores[[#All],[Código]:[Unidad de medida]],3,0)</f>
        <v>RCO31: Km</v>
      </c>
    </row>
    <row r="61" spans="1:8" ht="29" x14ac:dyDescent="0.35">
      <c r="A61" s="66">
        <v>2</v>
      </c>
      <c r="B61" s="66" t="s">
        <v>49</v>
      </c>
      <c r="C61" s="2" t="s">
        <v>115</v>
      </c>
      <c r="D61" s="2" t="s">
        <v>160</v>
      </c>
      <c r="E61" s="2" t="s">
        <v>184</v>
      </c>
      <c r="F61" s="12" t="str">
        <f>VLOOKUP(Tabla2[[#This Row],[Indicador]],TablaIndicadores[[#All],[Código]:[Indicador]],2,0)</f>
        <v>RCO 32: Capacidad nueva o mejorada para el
tratamiento de aguas residuales</v>
      </c>
      <c r="G6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1" s="2" t="str">
        <f>VLOOKUP(Tabla2[[#This Row],[Indicador]],TablaIndicadores[[#All],[Código]:[Unidad de medida]],3,0)</f>
        <v>RCO32: Equivalente de población</v>
      </c>
    </row>
    <row r="62" spans="1:8" ht="43.5" x14ac:dyDescent="0.35">
      <c r="A62" s="66">
        <v>2</v>
      </c>
      <c r="B62" s="66" t="s">
        <v>49</v>
      </c>
      <c r="C62" s="2" t="s">
        <v>115</v>
      </c>
      <c r="D62" s="2" t="s">
        <v>162</v>
      </c>
      <c r="E62" s="2" t="s">
        <v>185</v>
      </c>
      <c r="F62" s="12" t="str">
        <f>VLOOKUP(Tabla2[[#This Row],[Indicador]],TablaIndicadores[[#All],[Código]:[Indicador]],2,0)</f>
        <v>RCR 42: Población conectada, como mínimo,
a una planta secundaria de tratamiento de
aguas residuales</v>
      </c>
      <c r="G6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2" s="2" t="str">
        <f>VLOOKUP(Tabla2[[#This Row],[Indicador]],TablaIndicadores[[#All],[Código]:[Unidad de medida]],3,0)</f>
        <v>RCR 42:  Personas</v>
      </c>
    </row>
    <row r="63" spans="1:8" ht="29" x14ac:dyDescent="0.35">
      <c r="A63" s="66">
        <v>2</v>
      </c>
      <c r="B63" s="66" t="s">
        <v>49</v>
      </c>
      <c r="C63" s="2" t="s">
        <v>117</v>
      </c>
      <c r="D63" s="2" t="s">
        <v>160</v>
      </c>
      <c r="E63" s="2" t="s">
        <v>183</v>
      </c>
      <c r="F63" s="12" t="str">
        <f>VLOOKUP(Tabla2[[#This Row],[Indicador]],TablaIndicadores[[#All],[Código]:[Indicador]],2,0)</f>
        <v>RCO31 Longitud de tuberías nuevas o mejoradas para la red pública de recogida de aguas residuales</v>
      </c>
      <c r="G6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3" s="2" t="str">
        <f>VLOOKUP(Tabla2[[#This Row],[Indicador]],TablaIndicadores[[#All],[Código]:[Unidad de medida]],3,0)</f>
        <v>RCO31: Km</v>
      </c>
    </row>
    <row r="64" spans="1:8" ht="29" x14ac:dyDescent="0.35">
      <c r="A64" s="66">
        <v>2</v>
      </c>
      <c r="B64" s="66" t="s">
        <v>49</v>
      </c>
      <c r="C64" s="2" t="s">
        <v>117</v>
      </c>
      <c r="D64" s="2" t="s">
        <v>160</v>
      </c>
      <c r="E64" s="2" t="s">
        <v>184</v>
      </c>
      <c r="F64" s="12" t="str">
        <f>VLOOKUP(Tabla2[[#This Row],[Indicador]],TablaIndicadores[[#All],[Código]:[Indicador]],2,0)</f>
        <v>RCO 32: Capacidad nueva o mejorada para el
tratamiento de aguas residuales</v>
      </c>
      <c r="G6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4" s="2" t="str">
        <f>VLOOKUP(Tabla2[[#This Row],[Indicador]],TablaIndicadores[[#All],[Código]:[Unidad de medida]],3,0)</f>
        <v>RCO32: Equivalente de población</v>
      </c>
    </row>
    <row r="65" spans="1:8" ht="43.5" x14ac:dyDescent="0.35">
      <c r="A65" s="66">
        <v>2</v>
      </c>
      <c r="B65" s="66" t="s">
        <v>49</v>
      </c>
      <c r="C65" s="2" t="s">
        <v>117</v>
      </c>
      <c r="D65" s="2" t="s">
        <v>162</v>
      </c>
      <c r="E65" s="2" t="s">
        <v>185</v>
      </c>
      <c r="F65" s="12" t="str">
        <f>VLOOKUP(Tabla2[[#This Row],[Indicador]],TablaIndicadores[[#All],[Código]:[Indicador]],2,0)</f>
        <v>RCR 42: Población conectada, como mínimo,
a una planta secundaria de tratamiento de
aguas residuales</v>
      </c>
      <c r="G6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5" s="2" t="str">
        <f>VLOOKUP(Tabla2[[#This Row],[Indicador]],TablaIndicadores[[#All],[Código]:[Unidad de medida]],3,0)</f>
        <v>RCR 42:  Personas</v>
      </c>
    </row>
    <row r="66" spans="1:8" ht="29" x14ac:dyDescent="0.35">
      <c r="A66" s="66">
        <v>2</v>
      </c>
      <c r="B66" s="66" t="s">
        <v>51</v>
      </c>
      <c r="C66" s="2" t="s">
        <v>119</v>
      </c>
      <c r="D66" s="2" t="s">
        <v>160</v>
      </c>
      <c r="E66" s="2" t="s">
        <v>186</v>
      </c>
      <c r="F66" s="12" t="str">
        <f>VLOOKUP(Tabla2[[#This Row],[Indicador]],TablaIndicadores[[#All],[Código]:[Indicador]],2,0)</f>
        <v>RCO 34: Capacidad adicional para el reciclaje
de residuos</v>
      </c>
      <c r="G6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6" s="2" t="str">
        <f>VLOOKUP(Tabla2[[#This Row],[Indicador]],TablaIndicadores[[#All],[Código]:[Unidad de medida]],3,0)</f>
        <v>RCO 34: Toneladas/año</v>
      </c>
    </row>
    <row r="67" spans="1:8" ht="29" x14ac:dyDescent="0.35">
      <c r="A67" s="66">
        <v>2</v>
      </c>
      <c r="B67" s="66" t="s">
        <v>51</v>
      </c>
      <c r="C67" s="2" t="s">
        <v>119</v>
      </c>
      <c r="D67" s="2" t="s">
        <v>160</v>
      </c>
      <c r="E67" s="2" t="s">
        <v>187</v>
      </c>
      <c r="F67" s="12" t="str">
        <f>VLOOKUP(Tabla2[[#This Row],[Indicador]],TablaIndicadores[[#All],[Código]:[Indicador]],2,0)</f>
        <v>RCO 107: Inversiones en instalaciones para la
recogida selectiva de residuos</v>
      </c>
      <c r="G6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7" s="2" t="str">
        <f>VLOOKUP(Tabla2[[#This Row],[Indicador]],TablaIndicadores[[#All],[Código]:[Unidad de medida]],3,0)</f>
        <v>RCO 107: Euro</v>
      </c>
    </row>
    <row r="68" spans="1:8" x14ac:dyDescent="0.35">
      <c r="A68" s="66">
        <v>2</v>
      </c>
      <c r="B68" s="66" t="s">
        <v>51</v>
      </c>
      <c r="C68" s="2" t="s">
        <v>119</v>
      </c>
      <c r="D68" s="2" t="s">
        <v>162</v>
      </c>
      <c r="E68" s="2" t="s">
        <v>188</v>
      </c>
      <c r="F68" s="12" t="str">
        <f>VLOOKUP(Tabla2[[#This Row],[Indicador]],TablaIndicadores[[#All],[Código]:[Indicador]],2,0)</f>
        <v>RCR 47: Residuos reciclados</v>
      </c>
      <c r="G6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8" s="2" t="str">
        <f>VLOOKUP(Tabla2[[#This Row],[Indicador]],TablaIndicadores[[#All],[Código]:[Unidad de medida]],3,0)</f>
        <v>RCR 47: Toneladas/ año</v>
      </c>
    </row>
    <row r="69" spans="1:8" x14ac:dyDescent="0.35">
      <c r="A69" s="66">
        <v>2</v>
      </c>
      <c r="B69" s="66" t="s">
        <v>51</v>
      </c>
      <c r="C69" s="2" t="s">
        <v>119</v>
      </c>
      <c r="D69" s="2" t="s">
        <v>162</v>
      </c>
      <c r="E69" s="2" t="s">
        <v>189</v>
      </c>
      <c r="F69" s="12" t="str">
        <f>VLOOKUP(Tabla2[[#This Row],[Indicador]],TablaIndicadores[[#All],[Código]:[Indicador]],2,0)</f>
        <v>RCR103 Residuos recogidos de manera selectiva</v>
      </c>
      <c r="G6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69" s="2" t="str">
        <f>VLOOKUP(Tabla2[[#This Row],[Indicador]],TablaIndicadores[[#All],[Código]:[Unidad de medida]],3,0)</f>
        <v>RCR 103: Toneladas/ año</v>
      </c>
    </row>
    <row r="70" spans="1:8" ht="29" x14ac:dyDescent="0.35">
      <c r="A70" s="66">
        <v>2</v>
      </c>
      <c r="B70" s="66" t="s">
        <v>51</v>
      </c>
      <c r="C70" s="2" t="s">
        <v>121</v>
      </c>
      <c r="D70" s="2" t="s">
        <v>160</v>
      </c>
      <c r="E70" s="2" t="s">
        <v>186</v>
      </c>
      <c r="F70" s="12" t="str">
        <f>VLOOKUP(Tabla2[[#This Row],[Indicador]],TablaIndicadores[[#All],[Código]:[Indicador]],2,0)</f>
        <v>RCO 34: Capacidad adicional para el reciclaje
de residuos</v>
      </c>
      <c r="G7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0" s="2" t="str">
        <f>VLOOKUP(Tabla2[[#This Row],[Indicador]],TablaIndicadores[[#All],[Código]:[Unidad de medida]],3,0)</f>
        <v>RCO 34: Toneladas/año</v>
      </c>
    </row>
    <row r="71" spans="1:8" ht="29" x14ac:dyDescent="0.35">
      <c r="A71" s="66">
        <v>2</v>
      </c>
      <c r="B71" s="66" t="s">
        <v>51</v>
      </c>
      <c r="C71" s="2" t="s">
        <v>121</v>
      </c>
      <c r="D71" s="2" t="s">
        <v>160</v>
      </c>
      <c r="E71" s="2" t="s">
        <v>187</v>
      </c>
      <c r="F71" s="12" t="str">
        <f>VLOOKUP(Tabla2[[#This Row],[Indicador]],TablaIndicadores[[#All],[Código]:[Indicador]],2,0)</f>
        <v>RCO 107: Inversiones en instalaciones para la
recogida selectiva de residuos</v>
      </c>
      <c r="G7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1" s="2" t="str">
        <f>VLOOKUP(Tabla2[[#This Row],[Indicador]],TablaIndicadores[[#All],[Código]:[Unidad de medida]],3,0)</f>
        <v>RCO 107: Euro</v>
      </c>
    </row>
    <row r="72" spans="1:8" x14ac:dyDescent="0.35">
      <c r="A72" s="66">
        <v>2</v>
      </c>
      <c r="B72" s="66" t="s">
        <v>51</v>
      </c>
      <c r="C72" s="2" t="s">
        <v>121</v>
      </c>
      <c r="D72" s="2" t="s">
        <v>162</v>
      </c>
      <c r="E72" s="2" t="s">
        <v>188</v>
      </c>
      <c r="F72" s="12" t="str">
        <f>VLOOKUP(Tabla2[[#This Row],[Indicador]],TablaIndicadores[[#All],[Código]:[Indicador]],2,0)</f>
        <v>RCR 47: Residuos reciclados</v>
      </c>
      <c r="G7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2" s="2" t="str">
        <f>VLOOKUP(Tabla2[[#This Row],[Indicador]],TablaIndicadores[[#All],[Código]:[Unidad de medida]],3,0)</f>
        <v>RCR 47: Toneladas/ año</v>
      </c>
    </row>
    <row r="73" spans="1:8" x14ac:dyDescent="0.35">
      <c r="A73" s="66">
        <v>2</v>
      </c>
      <c r="B73" s="66" t="s">
        <v>51</v>
      </c>
      <c r="C73" s="2" t="s">
        <v>121</v>
      </c>
      <c r="D73" s="2" t="s">
        <v>162</v>
      </c>
      <c r="E73" s="2" t="s">
        <v>189</v>
      </c>
      <c r="F73" s="12" t="str">
        <f>VLOOKUP(Tabla2[[#This Row],[Indicador]],TablaIndicadores[[#All],[Código]:[Indicador]],2,0)</f>
        <v>RCR103 Residuos recogidos de manera selectiva</v>
      </c>
      <c r="G7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3" s="2" t="str">
        <f>VLOOKUP(Tabla2[[#This Row],[Indicador]],TablaIndicadores[[#All],[Código]:[Unidad de medida]],3,0)</f>
        <v>RCR 103: Toneladas/ año</v>
      </c>
    </row>
    <row r="74" spans="1:8" ht="29" x14ac:dyDescent="0.35">
      <c r="A74" s="66">
        <v>2</v>
      </c>
      <c r="B74" s="66" t="s">
        <v>51</v>
      </c>
      <c r="C74" s="2" t="s">
        <v>123</v>
      </c>
      <c r="D74" s="2" t="s">
        <v>160</v>
      </c>
      <c r="E74" s="2" t="s">
        <v>186</v>
      </c>
      <c r="F74" s="12" t="str">
        <f>VLOOKUP(Tabla2[[#This Row],[Indicador]],TablaIndicadores[[#All],[Código]:[Indicador]],2,0)</f>
        <v>RCO 34: Capacidad adicional para el reciclaje
de residuos</v>
      </c>
      <c r="G7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4" s="2" t="str">
        <f>VLOOKUP(Tabla2[[#This Row],[Indicador]],TablaIndicadores[[#All],[Código]:[Unidad de medida]],3,0)</f>
        <v>RCO 34: Toneladas/año</v>
      </c>
    </row>
    <row r="75" spans="1:8" ht="29" x14ac:dyDescent="0.35">
      <c r="A75" s="66">
        <v>2</v>
      </c>
      <c r="B75" s="66" t="s">
        <v>51</v>
      </c>
      <c r="C75" s="2" t="s">
        <v>123</v>
      </c>
      <c r="D75" s="2" t="s">
        <v>160</v>
      </c>
      <c r="E75" s="2" t="s">
        <v>187</v>
      </c>
      <c r="F75" s="12" t="str">
        <f>VLOOKUP(Tabla2[[#This Row],[Indicador]],TablaIndicadores[[#All],[Código]:[Indicador]],2,0)</f>
        <v>RCO 107: Inversiones en instalaciones para la
recogida selectiva de residuos</v>
      </c>
      <c r="G7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5" s="2" t="str">
        <f>VLOOKUP(Tabla2[[#This Row],[Indicador]],TablaIndicadores[[#All],[Código]:[Unidad de medida]],3,0)</f>
        <v>RCO 107: Euro</v>
      </c>
    </row>
    <row r="76" spans="1:8" x14ac:dyDescent="0.35">
      <c r="A76" s="66">
        <v>2</v>
      </c>
      <c r="B76" s="66" t="s">
        <v>51</v>
      </c>
      <c r="C76" s="2" t="s">
        <v>123</v>
      </c>
      <c r="D76" s="2" t="s">
        <v>162</v>
      </c>
      <c r="E76" s="2" t="s">
        <v>188</v>
      </c>
      <c r="F76" s="12" t="str">
        <f>VLOOKUP(Tabla2[[#This Row],[Indicador]],TablaIndicadores[[#All],[Código]:[Indicador]],2,0)</f>
        <v>RCR 47: Residuos reciclados</v>
      </c>
      <c r="G7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6" s="2" t="str">
        <f>VLOOKUP(Tabla2[[#This Row],[Indicador]],TablaIndicadores[[#All],[Código]:[Unidad de medida]],3,0)</f>
        <v>RCR 47: Toneladas/ año</v>
      </c>
    </row>
    <row r="77" spans="1:8" x14ac:dyDescent="0.35">
      <c r="A77" s="66">
        <v>2</v>
      </c>
      <c r="B77" s="66" t="s">
        <v>51</v>
      </c>
      <c r="C77" s="2" t="s">
        <v>123</v>
      </c>
      <c r="D77" s="2" t="s">
        <v>162</v>
      </c>
      <c r="E77" s="2" t="s">
        <v>189</v>
      </c>
      <c r="F77" s="12" t="str">
        <f>VLOOKUP(Tabla2[[#This Row],[Indicador]],TablaIndicadores[[#All],[Código]:[Indicador]],2,0)</f>
        <v>RCR103 Residuos recogidos de manera selectiva</v>
      </c>
      <c r="G7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7" s="2" t="str">
        <f>VLOOKUP(Tabla2[[#This Row],[Indicador]],TablaIndicadores[[#All],[Código]:[Unidad de medida]],3,0)</f>
        <v>RCR 103: Toneladas/ año</v>
      </c>
    </row>
    <row r="78" spans="1:8" ht="29" x14ac:dyDescent="0.35">
      <c r="A78" s="66">
        <v>2</v>
      </c>
      <c r="B78" s="66" t="s">
        <v>51</v>
      </c>
      <c r="C78" s="2" t="s">
        <v>125</v>
      </c>
      <c r="D78" s="2" t="s">
        <v>160</v>
      </c>
      <c r="E78" s="2" t="s">
        <v>190</v>
      </c>
      <c r="F78" s="12" t="str">
        <f>VLOOKUP(Tabla2[[#This Row],[Indicador]],TablaIndicadores[[#All],[Código]:[Indicador]],2,0)</f>
        <v>Superficie de los suelos rehabilitados
apoyados</v>
      </c>
      <c r="G7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8" s="2" t="str">
        <f>VLOOKUP(Tabla2[[#This Row],[Indicador]],TablaIndicadores[[#All],[Código]:[Unidad de medida]],3,0)</f>
        <v>RCO 38: Hectáreas</v>
      </c>
    </row>
    <row r="79" spans="1:8" ht="43.5" x14ac:dyDescent="0.35">
      <c r="A79" s="66">
        <v>2</v>
      </c>
      <c r="B79" s="66" t="s">
        <v>51</v>
      </c>
      <c r="C79" s="2" t="s">
        <v>125</v>
      </c>
      <c r="D79" s="2" t="s">
        <v>162</v>
      </c>
      <c r="E79" s="2" t="s">
        <v>191</v>
      </c>
      <c r="F79" s="12" t="str">
        <f>VLOOKUP(Tabla2[[#This Row],[Indicador]],TablaIndicadores[[#All],[Código]:[Indicador]],2,0)</f>
        <v>RCR 52: Suelos rehabilitados utilizados para zonas verdes, vivienda social, actividades económicas u otros usos</v>
      </c>
      <c r="G7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79" s="2" t="str">
        <f>VLOOKUP(Tabla2[[#This Row],[Indicador]],TablaIndicadores[[#All],[Código]:[Unidad de medida]],3,0)</f>
        <v>RCR 52: Hectáreas</v>
      </c>
    </row>
    <row r="80" spans="1:8" ht="29" x14ac:dyDescent="0.35">
      <c r="A80" s="66">
        <v>2</v>
      </c>
      <c r="B80" s="66" t="s">
        <v>51</v>
      </c>
      <c r="C80" s="2" t="s">
        <v>127</v>
      </c>
      <c r="D80" s="2" t="s">
        <v>160</v>
      </c>
      <c r="E80" s="2" t="s">
        <v>190</v>
      </c>
      <c r="F80" s="12" t="str">
        <f>VLOOKUP(Tabla2[[#This Row],[Indicador]],TablaIndicadores[[#All],[Código]:[Indicador]],2,0)</f>
        <v>Superficie de los suelos rehabilitados
apoyados</v>
      </c>
      <c r="G8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0" s="2" t="str">
        <f>VLOOKUP(Tabla2[[#This Row],[Indicador]],TablaIndicadores[[#All],[Código]:[Unidad de medida]],3,0)</f>
        <v>RCO 38: Hectáreas</v>
      </c>
    </row>
    <row r="81" spans="1:8" ht="43.5" x14ac:dyDescent="0.35">
      <c r="A81" s="66">
        <v>2</v>
      </c>
      <c r="B81" s="66" t="s">
        <v>51</v>
      </c>
      <c r="C81" s="2" t="s">
        <v>127</v>
      </c>
      <c r="D81" s="2" t="s">
        <v>162</v>
      </c>
      <c r="E81" s="2" t="s">
        <v>191</v>
      </c>
      <c r="F81" s="12" t="str">
        <f>VLOOKUP(Tabla2[[#This Row],[Indicador]],TablaIndicadores[[#All],[Código]:[Indicador]],2,0)</f>
        <v>RCR 52: Suelos rehabilitados utilizados para zonas verdes, vivienda social, actividades económicas u otros usos</v>
      </c>
      <c r="G8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1" s="2" t="str">
        <f>VLOOKUP(Tabla2[[#This Row],[Indicador]],TablaIndicadores[[#All],[Código]:[Unidad de medida]],3,0)</f>
        <v>RCR 52: Hectáreas</v>
      </c>
    </row>
    <row r="82" spans="1:8" ht="29" x14ac:dyDescent="0.35">
      <c r="A82" s="66">
        <v>2</v>
      </c>
      <c r="B82" s="66" t="s">
        <v>53</v>
      </c>
      <c r="C82" s="2" t="s">
        <v>129</v>
      </c>
      <c r="D82" s="2" t="s">
        <v>160</v>
      </c>
      <c r="E82" s="2" t="s">
        <v>190</v>
      </c>
      <c r="F82" s="12" t="str">
        <f>VLOOKUP(Tabla2[[#This Row],[Indicador]],TablaIndicadores[[#All],[Código]:[Indicador]],2,0)</f>
        <v>Superficie de los suelos rehabilitados
apoyados</v>
      </c>
      <c r="G8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2" s="2" t="str">
        <f>VLOOKUP(Tabla2[[#This Row],[Indicador]],TablaIndicadores[[#All],[Código]:[Unidad de medida]],3,0)</f>
        <v>RCO 38: Hectáreas</v>
      </c>
    </row>
    <row r="83" spans="1:8" ht="29" x14ac:dyDescent="0.35">
      <c r="A83" s="66">
        <v>2</v>
      </c>
      <c r="B83" s="66" t="s">
        <v>53</v>
      </c>
      <c r="C83" s="2" t="s">
        <v>129</v>
      </c>
      <c r="D83" s="2" t="s">
        <v>162</v>
      </c>
      <c r="E83" s="2" t="s">
        <v>192</v>
      </c>
      <c r="F83" s="12" t="str">
        <f>VLOOKUP(Tabla2[[#This Row],[Indicador]],TablaIndicadores[[#All],[Código]:[Indicador]],2,0)</f>
        <v>RCR 50: Población que se beneficia de
medidas en favor de la calidad del aire*</v>
      </c>
      <c r="G8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3" s="2" t="str">
        <f>VLOOKUP(Tabla2[[#This Row],[Indicador]],TablaIndicadores[[#All],[Código]:[Unidad de medida]],3,0)</f>
        <v>RCR 50: Personas</v>
      </c>
    </row>
    <row r="84" spans="1:8" ht="29" x14ac:dyDescent="0.35">
      <c r="A84" s="66">
        <v>2</v>
      </c>
      <c r="B84" s="66" t="s">
        <v>53</v>
      </c>
      <c r="C84" s="2" t="s">
        <v>131</v>
      </c>
      <c r="D84" s="2" t="s">
        <v>160</v>
      </c>
      <c r="E84" s="2" t="s">
        <v>190</v>
      </c>
      <c r="F84" s="12" t="str">
        <f>VLOOKUP(Tabla2[[#This Row],[Indicador]],TablaIndicadores[[#All],[Código]:[Indicador]],2,0)</f>
        <v>Superficie de los suelos rehabilitados
apoyados</v>
      </c>
      <c r="G8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4" s="2" t="str">
        <f>VLOOKUP(Tabla2[[#This Row],[Indicador]],TablaIndicadores[[#All],[Código]:[Unidad de medida]],3,0)</f>
        <v>RCO 38: Hectáreas</v>
      </c>
    </row>
    <row r="85" spans="1:8" ht="29" x14ac:dyDescent="0.35">
      <c r="A85" s="66">
        <v>2</v>
      </c>
      <c r="B85" s="66" t="s">
        <v>53</v>
      </c>
      <c r="C85" s="2" t="s">
        <v>131</v>
      </c>
      <c r="D85" s="2" t="s">
        <v>162</v>
      </c>
      <c r="E85" s="2" t="s">
        <v>193</v>
      </c>
      <c r="F85" s="12" t="str">
        <f>VLOOKUP(Tabla2[[#This Row],[Indicador]],TablaIndicadores[[#All],[Código]:[Indicador]],2,0)</f>
        <v>RCR 95: Población que tiene acceso a
infraestructuras verdes nuevas o mejoradas*</v>
      </c>
      <c r="G8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5" s="2" t="str">
        <f>VLOOKUP(Tabla2[[#This Row],[Indicador]],TablaIndicadores[[#All],[Código]:[Unidad de medida]],3,0)</f>
        <v>RCR 95: Personas</v>
      </c>
    </row>
    <row r="86" spans="1:8" ht="29" x14ac:dyDescent="0.35">
      <c r="A86" s="66">
        <v>2</v>
      </c>
      <c r="B86" s="66" t="s">
        <v>53</v>
      </c>
      <c r="C86" s="2" t="s">
        <v>133</v>
      </c>
      <c r="D86" s="2" t="s">
        <v>160</v>
      </c>
      <c r="E86" s="2" t="s">
        <v>190</v>
      </c>
      <c r="F86" s="12" t="str">
        <f>VLOOKUP(Tabla2[[#This Row],[Indicador]],TablaIndicadores[[#All],[Código]:[Indicador]],2,0)</f>
        <v>Superficie de los suelos rehabilitados
apoyados</v>
      </c>
      <c r="G8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6" s="2" t="str">
        <f>VLOOKUP(Tabla2[[#This Row],[Indicador]],TablaIndicadores[[#All],[Código]:[Unidad de medida]],3,0)</f>
        <v>RCO 38: Hectáreas</v>
      </c>
    </row>
    <row r="87" spans="1:8" ht="29" x14ac:dyDescent="0.35">
      <c r="A87" s="66">
        <v>2</v>
      </c>
      <c r="B87" s="66" t="s">
        <v>53</v>
      </c>
      <c r="C87" s="2" t="s">
        <v>133</v>
      </c>
      <c r="D87" s="2" t="s">
        <v>162</v>
      </c>
      <c r="E87" s="2" t="s">
        <v>192</v>
      </c>
      <c r="F87" s="12" t="str">
        <f>VLOOKUP(Tabla2[[#This Row],[Indicador]],TablaIndicadores[[#All],[Código]:[Indicador]],2,0)</f>
        <v>RCR 50: Población que se beneficia de
medidas en favor de la calidad del aire*</v>
      </c>
      <c r="G8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7" s="2" t="str">
        <f>VLOOKUP(Tabla2[[#This Row],[Indicador]],TablaIndicadores[[#All],[Código]:[Unidad de medida]],3,0)</f>
        <v>RCR 50: Personas</v>
      </c>
    </row>
    <row r="88" spans="1:8" ht="29" x14ac:dyDescent="0.35">
      <c r="A88" s="66">
        <v>2</v>
      </c>
      <c r="B88" s="66" t="s">
        <v>53</v>
      </c>
      <c r="C88" s="2" t="s">
        <v>133</v>
      </c>
      <c r="D88" s="2" t="s">
        <v>162</v>
      </c>
      <c r="E88" s="2" t="s">
        <v>193</v>
      </c>
      <c r="F88" s="12" t="str">
        <f>VLOOKUP(Tabla2[[#This Row],[Indicador]],TablaIndicadores[[#All],[Código]:[Indicador]],2,0)</f>
        <v>RCR 95: Población que tiene acceso a
infraestructuras verdes nuevas o mejoradas*</v>
      </c>
      <c r="G8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8" s="2" t="str">
        <f>VLOOKUP(Tabla2[[#This Row],[Indicador]],TablaIndicadores[[#All],[Código]:[Unidad de medida]],3,0)</f>
        <v>RCR 95: Personas</v>
      </c>
    </row>
    <row r="89" spans="1:8" ht="29" x14ac:dyDescent="0.35">
      <c r="A89" s="66">
        <v>3</v>
      </c>
      <c r="B89" s="66" t="s">
        <v>55</v>
      </c>
      <c r="C89" s="2" t="s">
        <v>136</v>
      </c>
      <c r="D89" s="2" t="s">
        <v>160</v>
      </c>
      <c r="E89" s="2" t="s">
        <v>194</v>
      </c>
      <c r="F89" s="12" t="str">
        <f>VLOOKUP(Tabla2[[#This Row],[Indicador]],TablaIndicadores[[#All],[Código]:[Indicador]],2,0)</f>
        <v>RCO 65: Capacidad de las viviendas sociales nuevas o modernizadas</v>
      </c>
      <c r="G8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89" s="2" t="str">
        <f>VLOOKUP(Tabla2[[#This Row],[Indicador]],TablaIndicadores[[#All],[Código]:[Unidad de medida]],3,0)</f>
        <v>RCO 65: Viviendas</v>
      </c>
    </row>
    <row r="90" spans="1:8" ht="29" x14ac:dyDescent="0.35">
      <c r="A90" s="66">
        <v>3</v>
      </c>
      <c r="B90" s="66" t="s">
        <v>55</v>
      </c>
      <c r="C90" s="2" t="s">
        <v>136</v>
      </c>
      <c r="D90" s="2" t="s">
        <v>162</v>
      </c>
      <c r="E90" s="2" t="s">
        <v>195</v>
      </c>
      <c r="F90" s="12" t="str">
        <f>VLOOKUP(Tabla2[[#This Row],[Indicador]],TablaIndicadores[[#All],[Código]:[Indicador]],2,0)</f>
        <v>RCR 67:Usuarios anuales de las viviendas sociales nuevas o modernizadas</v>
      </c>
      <c r="G9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0" s="2" t="str">
        <f>VLOOKUP(Tabla2[[#This Row],[Indicador]],TablaIndicadores[[#All],[Código]:[Unidad de medida]],3,0)</f>
        <v>RCR 67: Usuarios/año</v>
      </c>
    </row>
    <row r="91" spans="1:8" ht="72.5" x14ac:dyDescent="0.35">
      <c r="A91" s="66">
        <v>3</v>
      </c>
      <c r="B91" s="66" t="s">
        <v>55</v>
      </c>
      <c r="C91" s="2" t="s">
        <v>138</v>
      </c>
      <c r="D91" s="2" t="s">
        <v>160</v>
      </c>
      <c r="E91" s="2" t="s">
        <v>196</v>
      </c>
      <c r="F91" s="12" t="str">
        <f>VLOOKUP(Tabla2[[#This Row],[Indicador]],TablaIndicadores[[#All],[Código]:[Indicador]],2,0)</f>
        <v>RCO 113: Población cubierta por proyectos
en el marco de la inclusión socioeconómica
de las comunidades marginadas, las familias
con bajos ingresos y los colectivos menos
favorecidos*</v>
      </c>
      <c r="G9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1" s="2" t="str">
        <f>VLOOKUP(Tabla2[[#This Row],[Indicador]],TablaIndicadores[[#All],[Código]:[Unidad de medida]],3,0)</f>
        <v>RCO 113:Personas</v>
      </c>
    </row>
    <row r="92" spans="1:8" ht="29" x14ac:dyDescent="0.35">
      <c r="A92" s="66">
        <v>3</v>
      </c>
      <c r="B92" s="66" t="s">
        <v>55</v>
      </c>
      <c r="C92" s="2" t="s">
        <v>138</v>
      </c>
      <c r="D92" s="2" t="s">
        <v>162</v>
      </c>
      <c r="E92" s="2" t="s">
        <v>197</v>
      </c>
      <c r="F92" s="12" t="str">
        <f>VLOOKUP(Tabla2[[#This Row],[Indicador]],TablaIndicadores[[#All],[Código]:[Indicador]],2,0)</f>
        <v xml:space="preserve">ESR113: Número de personas beneficiarias de actuaciones de inclusión social </v>
      </c>
      <c r="G9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2" s="2" t="str">
        <f>VLOOKUP(Tabla2[[#This Row],[Indicador]],TablaIndicadores[[#All],[Código]:[Unidad de medida]],3,0)</f>
        <v>ESR113:Personas</v>
      </c>
    </row>
    <row r="93" spans="1:8" ht="72.5" x14ac:dyDescent="0.35">
      <c r="A93" s="66">
        <v>3</v>
      </c>
      <c r="B93" s="66" t="s">
        <v>55</v>
      </c>
      <c r="C93" s="2" t="s">
        <v>140</v>
      </c>
      <c r="D93" s="2" t="s">
        <v>160</v>
      </c>
      <c r="E93" s="2" t="s">
        <v>196</v>
      </c>
      <c r="F93" s="12" t="str">
        <f>VLOOKUP(Tabla2[[#This Row],[Indicador]],TablaIndicadores[[#All],[Código]:[Indicador]],2,0)</f>
        <v>RCO 113: Población cubierta por proyectos
en el marco de la inclusión socioeconómica
de las comunidades marginadas, las familias
con bajos ingresos y los colectivos menos
favorecidos*</v>
      </c>
      <c r="G9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3" s="2" t="str">
        <f>VLOOKUP(Tabla2[[#This Row],[Indicador]],TablaIndicadores[[#All],[Código]:[Unidad de medida]],3,0)</f>
        <v>RCO 113:Personas</v>
      </c>
    </row>
    <row r="94" spans="1:8" ht="29" x14ac:dyDescent="0.35">
      <c r="A94" s="66">
        <v>3</v>
      </c>
      <c r="B94" s="66" t="s">
        <v>55</v>
      </c>
      <c r="C94" s="2" t="s">
        <v>140</v>
      </c>
      <c r="D94" s="2" t="s">
        <v>162</v>
      </c>
      <c r="E94" s="2" t="s">
        <v>197</v>
      </c>
      <c r="F94" s="12" t="str">
        <f>VLOOKUP(Tabla2[[#This Row],[Indicador]],TablaIndicadores[[#All],[Código]:[Indicador]],2,0)</f>
        <v xml:space="preserve">ESR113: Número de personas beneficiarias de actuaciones de inclusión social </v>
      </c>
      <c r="G9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4" s="2" t="str">
        <f>VLOOKUP(Tabla2[[#This Row],[Indicador]],TablaIndicadores[[#All],[Código]:[Unidad de medida]],3,0)</f>
        <v>ESR113:Personas</v>
      </c>
    </row>
    <row r="95" spans="1:8" ht="29" x14ac:dyDescent="0.35">
      <c r="A95" s="66">
        <v>4</v>
      </c>
      <c r="B95" s="66" t="s">
        <v>57</v>
      </c>
      <c r="C95" s="2" t="s">
        <v>143</v>
      </c>
      <c r="D95" s="2" t="s">
        <v>160</v>
      </c>
      <c r="E95" s="2" t="s">
        <v>198</v>
      </c>
      <c r="F95" s="12" t="str">
        <f>VLOOKUP(Tabla2[[#This Row],[Indicador]],TablaIndicadores[[#All],[Código]:[Indicador]],2,0)</f>
        <v>RCO 77: Número de infraestructuras
culturales y turísticas apoyadas*</v>
      </c>
      <c r="G95"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5" s="2" t="str">
        <f>VLOOKUP(Tabla2[[#This Row],[Indicador]],TablaIndicadores[[#All],[Código]:[Unidad de medida]],3,0)</f>
        <v>RCO 77:Sitios culturales y turísticos</v>
      </c>
    </row>
    <row r="96" spans="1:8" ht="29" x14ac:dyDescent="0.35">
      <c r="A96" s="66">
        <v>4</v>
      </c>
      <c r="B96" s="66" t="s">
        <v>57</v>
      </c>
      <c r="C96" s="2" t="s">
        <v>143</v>
      </c>
      <c r="D96" s="2" t="s">
        <v>162</v>
      </c>
      <c r="E96" s="2" t="s">
        <v>199</v>
      </c>
      <c r="F96" s="12" t="str">
        <f>VLOOKUP(Tabla2[[#This Row],[Indicador]],TablaIndicadores[[#All],[Código]:[Indicador]],2,0)</f>
        <v>RCR 77: Visitantes de instalaciones culturales
y turísticas apoyadas*</v>
      </c>
      <c r="G96"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6" s="2" t="str">
        <f>VLOOKUP(Tabla2[[#This Row],[Indicador]],TablaIndicadores[[#All],[Código]:[Unidad de medida]],3,0)</f>
        <v>Visitantes / año</v>
      </c>
    </row>
    <row r="97" spans="1:8" ht="29" x14ac:dyDescent="0.35">
      <c r="A97" s="66">
        <v>4</v>
      </c>
      <c r="B97" s="66" t="s">
        <v>57</v>
      </c>
      <c r="C97" s="2" t="s">
        <v>145</v>
      </c>
      <c r="D97" s="2" t="s">
        <v>160</v>
      </c>
      <c r="E97" s="2" t="s">
        <v>198</v>
      </c>
      <c r="F97" s="12" t="str">
        <f>VLOOKUP(Tabla2[[#This Row],[Indicador]],TablaIndicadores[[#All],[Código]:[Indicador]],2,0)</f>
        <v>RCO 77: Número de infraestructuras
culturales y turísticas apoyadas*</v>
      </c>
      <c r="G97"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7" s="2" t="str">
        <f>VLOOKUP(Tabla2[[#This Row],[Indicador]],TablaIndicadores[[#All],[Código]:[Unidad de medida]],3,0)</f>
        <v>RCO 77:Sitios culturales y turísticos</v>
      </c>
    </row>
    <row r="98" spans="1:8" ht="29" x14ac:dyDescent="0.35">
      <c r="A98" s="66">
        <v>4</v>
      </c>
      <c r="B98" s="66" t="s">
        <v>57</v>
      </c>
      <c r="C98" s="2" t="s">
        <v>145</v>
      </c>
      <c r="D98" s="2" t="s">
        <v>162</v>
      </c>
      <c r="E98" s="2" t="s">
        <v>199</v>
      </c>
      <c r="F98" s="12" t="str">
        <f>VLOOKUP(Tabla2[[#This Row],[Indicador]],TablaIndicadores[[#All],[Código]:[Indicador]],2,0)</f>
        <v>RCR 77: Visitantes de instalaciones culturales
y turísticas apoyadas*</v>
      </c>
      <c r="G98"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8" s="2" t="str">
        <f>VLOOKUP(Tabla2[[#This Row],[Indicador]],TablaIndicadores[[#All],[Código]:[Unidad de medida]],3,0)</f>
        <v>Visitantes / año</v>
      </c>
    </row>
    <row r="99" spans="1:8" ht="29" x14ac:dyDescent="0.35">
      <c r="A99" s="66">
        <v>4</v>
      </c>
      <c r="B99" s="66" t="s">
        <v>57</v>
      </c>
      <c r="C99" s="2" t="s">
        <v>147</v>
      </c>
      <c r="D99" s="2" t="s">
        <v>160</v>
      </c>
      <c r="E99" s="2" t="s">
        <v>198</v>
      </c>
      <c r="F99" s="12" t="str">
        <f>VLOOKUP(Tabla2[[#This Row],[Indicador]],TablaIndicadores[[#All],[Código]:[Indicador]],2,0)</f>
        <v>RCO 77: Número de infraestructuras
culturales y turísticas apoyadas*</v>
      </c>
      <c r="G99"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99" s="2" t="str">
        <f>VLOOKUP(Tabla2[[#This Row],[Indicador]],TablaIndicadores[[#All],[Código]:[Unidad de medida]],3,0)</f>
        <v>RCO 77:Sitios culturales y turísticos</v>
      </c>
    </row>
    <row r="100" spans="1:8" ht="29" x14ac:dyDescent="0.35">
      <c r="A100" s="66">
        <v>4</v>
      </c>
      <c r="B100" s="66" t="s">
        <v>57</v>
      </c>
      <c r="C100" s="2" t="s">
        <v>147</v>
      </c>
      <c r="D100" s="2" t="s">
        <v>160</v>
      </c>
      <c r="E100" s="2" t="s">
        <v>200</v>
      </c>
      <c r="F100" s="12" t="str">
        <f>VLOOKUP(Tabla2[[#This Row],[Indicador]],TablaIndicadores[[#All],[Código]:[Indicador]],2,0)</f>
        <v>RCO 114: Espacios abiertos creados o rehabilitados en zonas urbanas</v>
      </c>
      <c r="G100"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00" s="2" t="str">
        <f>VLOOKUP(Tabla2[[#This Row],[Indicador]],TablaIndicadores[[#All],[Código]:[Unidad de medida]],3,0)</f>
        <v>RCO 114: Metros cuadrados</v>
      </c>
    </row>
    <row r="101" spans="1:8" ht="29" x14ac:dyDescent="0.35">
      <c r="A101" s="66">
        <v>4</v>
      </c>
      <c r="B101" s="66" t="s">
        <v>57</v>
      </c>
      <c r="C101" s="2" t="s">
        <v>147</v>
      </c>
      <c r="D101" s="2" t="s">
        <v>162</v>
      </c>
      <c r="E101" s="2" t="s">
        <v>199</v>
      </c>
      <c r="F101" s="12" t="str">
        <f>VLOOKUP(Tabla2[[#This Row],[Indicador]],TablaIndicadores[[#All],[Código]:[Indicador]],2,0)</f>
        <v>RCR 77: Visitantes de instalaciones culturales
y turísticas apoyadas*</v>
      </c>
      <c r="G101"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01" s="2" t="str">
        <f>VLOOKUP(Tabla2[[#This Row],[Indicador]],TablaIndicadores[[#All],[Código]:[Unidad de medida]],3,0)</f>
        <v>Visitantes / año</v>
      </c>
    </row>
    <row r="102" spans="1:8" ht="29" x14ac:dyDescent="0.35">
      <c r="A102" s="66">
        <v>4</v>
      </c>
      <c r="B102" s="66" t="s">
        <v>57</v>
      </c>
      <c r="C102" s="2" t="s">
        <v>149</v>
      </c>
      <c r="D102" s="2" t="s">
        <v>160</v>
      </c>
      <c r="E102" s="2" t="s">
        <v>198</v>
      </c>
      <c r="F102" s="12" t="str">
        <f>VLOOKUP(Tabla2[[#This Row],[Indicador]],TablaIndicadores[[#All],[Código]:[Indicador]],2,0)</f>
        <v>RCO 77: Número de infraestructuras
culturales y turísticas apoyadas*</v>
      </c>
      <c r="G102"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02" s="2" t="str">
        <f>VLOOKUP(Tabla2[[#This Row],[Indicador]],TablaIndicadores[[#All],[Código]:[Unidad de medida]],3,0)</f>
        <v>RCO 77:Sitios culturales y turísticos</v>
      </c>
    </row>
    <row r="103" spans="1:8" ht="29" x14ac:dyDescent="0.35">
      <c r="A103" s="66">
        <v>4</v>
      </c>
      <c r="B103" s="66" t="s">
        <v>57</v>
      </c>
      <c r="C103" s="2" t="s">
        <v>149</v>
      </c>
      <c r="D103" s="2" t="s">
        <v>160</v>
      </c>
      <c r="E103" s="2" t="s">
        <v>200</v>
      </c>
      <c r="F103" s="12" t="str">
        <f>VLOOKUP(Tabla2[[#This Row],[Indicador]],TablaIndicadores[[#All],[Código]:[Indicador]],2,0)</f>
        <v>RCO 114: Espacios abiertos creados o rehabilitados en zonas urbanas</v>
      </c>
      <c r="G103"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03" s="2" t="str">
        <f>VLOOKUP(Tabla2[[#This Row],[Indicador]],TablaIndicadores[[#All],[Código]:[Unidad de medida]],3,0)</f>
        <v>RCO 114: Metros cuadrados</v>
      </c>
    </row>
    <row r="104" spans="1:8" ht="29" x14ac:dyDescent="0.35">
      <c r="A104" s="66">
        <v>4</v>
      </c>
      <c r="B104" s="66" t="s">
        <v>57</v>
      </c>
      <c r="C104" s="2" t="s">
        <v>149</v>
      </c>
      <c r="D104" s="2" t="s">
        <v>162</v>
      </c>
      <c r="E104" s="2" t="s">
        <v>199</v>
      </c>
      <c r="F104" s="12" t="str">
        <f>VLOOKUP(Tabla2[[#This Row],[Indicador]],TablaIndicadores[[#All],[Código]:[Indicador]],2,0)</f>
        <v>RCR 77: Visitantes de instalaciones culturales
y turísticas apoyadas*</v>
      </c>
      <c r="G104" s="105">
        <f ca="1">SUMIFS(TablaDatosCompletos[CantidadIndicadorRealización],TablaDatosCompletos[CodigoSubtipo],Tabla2[[#This Row],[Subtipo de acción]],TablaDatosCompletos[CodigoIndicadorRealización],Tabla2[[#This Row],[Indicador]],TablaDatosCompletos[Código AI],Tabla2[[#This Row],[Ámbito Intervención]])+SUMIFS(TablaDatosCompletos[CantidadIndicadorResultado],TablaDatosCompletos[CodigoSubtipo],Tabla2[[#This Row],[Subtipo de acción]],TablaDatosCompletos[CodigoIndicadorResultado],Tabla2[[#This Row],[Indicador]],TablaDatosCompletos[Código AI],Tabla2[[#This Row],[Ámbito Intervención]])</f>
        <v>0</v>
      </c>
      <c r="H104" s="2" t="str">
        <f>VLOOKUP(Tabla2[[#This Row],[Indicador]],TablaIndicadores[[#All],[Código]:[Unidad de medida]],3,0)</f>
        <v>Visitantes / año</v>
      </c>
    </row>
  </sheetData>
  <sheetProtection algorithmName="SHA-512" hashValue="uzP3glHTkAGTH2HKYROuqw/jVte4KvfIhjzc2dP/w1O+advx4+un4mi0gnZKJSwue8rMFJYjokburnhd9SyncQ==" saltValue="448jjsjCA2ZLJhB6RKOgPg==" spinCount="100000" sheet="1" objects="1" scenarios="1" selectLockedCells="1" autoFilter="0"/>
  <sortState xmlns:xlrd2="http://schemas.microsoft.com/office/spreadsheetml/2017/richdata2" ref="A2:E104">
    <sortCondition ref="A2:A104"/>
    <sortCondition ref="B2:B104"/>
    <sortCondition ref="C2:C104"/>
    <sortCondition ref="D2:D104"/>
  </sortState>
  <mergeCells count="1">
    <mergeCell ref="J3:R3"/>
  </mergeCells>
  <conditionalFormatting sqref="A2:H104">
    <cfRule type="expression" dxfId="421" priority="1">
      <formula>$G2=0</formula>
    </cfRule>
  </conditionalFormatting>
  <pageMargins left="0.7" right="0.7" top="0.75" bottom="0.75" header="0.3" footer="0.3"/>
  <pageSetup paperSize="9"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2C7D0-9D19-4678-8D1D-1B38CD1DF80B}">
  <dimension ref="A2:V412"/>
  <sheetViews>
    <sheetView topLeftCell="C1" zoomScale="85" zoomScaleNormal="85" workbookViewId="0">
      <pane ySplit="2" topLeftCell="A3" activePane="bottomLeft" state="frozen"/>
      <selection pane="bottomLeft" activeCell="C1" sqref="C1"/>
    </sheetView>
  </sheetViews>
  <sheetFormatPr baseColWidth="10" defaultColWidth="11.453125" defaultRowHeight="14.5" x14ac:dyDescent="0.35"/>
  <cols>
    <col min="1" max="1" width="18" hidden="1" customWidth="1"/>
    <col min="2" max="2" width="15.81640625" hidden="1" customWidth="1"/>
    <col min="3" max="4" width="13.1796875" customWidth="1"/>
    <col min="5" max="5" width="15" customWidth="1"/>
    <col min="6" max="6" width="13.26953125" customWidth="1"/>
    <col min="7" max="7" width="31" customWidth="1"/>
    <col min="8" max="8" width="6.54296875" customWidth="1"/>
    <col min="9" max="9" width="23.26953125" style="1" customWidth="1"/>
    <col min="10" max="10" width="9.453125" customWidth="1"/>
    <col min="11" max="11" width="31.1796875" customWidth="1"/>
    <col min="12" max="12" width="17.453125" bestFit="1" customWidth="1"/>
    <col min="13" max="13" width="10.26953125" style="1" customWidth="1"/>
    <col min="14" max="14" width="16.1796875" style="39" customWidth="1"/>
    <col min="16" max="16" width="28.26953125" customWidth="1"/>
    <col min="17" max="17" width="14" customWidth="1"/>
    <col min="18" max="18" width="21.54296875" customWidth="1"/>
    <col min="19" max="19" width="21.26953125" customWidth="1"/>
    <col min="20" max="20" width="17.1796875" customWidth="1"/>
    <col min="21" max="21" width="14.54296875" customWidth="1"/>
    <col min="22" max="22" width="29.7265625" customWidth="1"/>
  </cols>
  <sheetData>
    <row r="2" spans="1:22" ht="15" thickBot="1" x14ac:dyDescent="0.4">
      <c r="A2" s="15" t="s">
        <v>201</v>
      </c>
      <c r="B2" t="s">
        <v>202</v>
      </c>
      <c r="C2" t="s">
        <v>203</v>
      </c>
      <c r="D2" t="s">
        <v>204</v>
      </c>
      <c r="E2" t="s">
        <v>205</v>
      </c>
      <c r="F2" t="s">
        <v>206</v>
      </c>
      <c r="G2" t="s">
        <v>32</v>
      </c>
      <c r="H2" t="s">
        <v>207</v>
      </c>
      <c r="I2" s="47" t="s">
        <v>153</v>
      </c>
      <c r="J2" t="s">
        <v>208</v>
      </c>
      <c r="K2" t="s">
        <v>209</v>
      </c>
      <c r="L2" t="s">
        <v>210</v>
      </c>
      <c r="M2" s="1" t="s">
        <v>211</v>
      </c>
      <c r="N2" s="16" t="s">
        <v>212</v>
      </c>
      <c r="O2" t="s">
        <v>213</v>
      </c>
      <c r="P2" t="s">
        <v>214</v>
      </c>
      <c r="Q2" t="s">
        <v>215</v>
      </c>
      <c r="R2" t="s">
        <v>216</v>
      </c>
      <c r="S2" t="s">
        <v>217</v>
      </c>
      <c r="T2" s="49" t="s">
        <v>218</v>
      </c>
      <c r="U2" s="49" t="s">
        <v>219</v>
      </c>
      <c r="V2" s="49" t="s">
        <v>220</v>
      </c>
    </row>
    <row r="3" spans="1:22" ht="87" x14ac:dyDescent="0.35">
      <c r="A3" s="17">
        <f>DatosGenerales!$D$7</f>
        <v>0</v>
      </c>
      <c r="B3" s="17">
        <f>DatosGenerales!$D$11</f>
        <v>0</v>
      </c>
      <c r="C3" s="17" cm="1">
        <f t="array" aca="1" ref="C3" ca="1">INDIRECT(CONCATENATE(TablaDatosCompletos[[#This Row],[CodigoProyecto]],"!$E$3"))</f>
        <v>0</v>
      </c>
      <c r="D3" s="17" t="str">
        <f ca="1">IF(TablaDatosCompletos[[#This Row],[Proyecto]]=0,"NO","SI")</f>
        <v>NO</v>
      </c>
      <c r="E3" s="17" t="s">
        <v>8</v>
      </c>
      <c r="F3" s="17" t="s">
        <v>221</v>
      </c>
      <c r="G3" s="18" t="s">
        <v>222</v>
      </c>
      <c r="H3" s="18" t="s">
        <v>37</v>
      </c>
      <c r="I3" s="19" t="s">
        <v>38</v>
      </c>
      <c r="J3" s="17" t="s">
        <v>65</v>
      </c>
      <c r="K3" s="18" t="s">
        <v>66</v>
      </c>
      <c r="L3" s="18" t="s">
        <v>223</v>
      </c>
      <c r="M3" s="18" t="str" cm="1">
        <f t="array" aca="1" ref="M3" ca="1">IF(INDIRECT(CONCATENATE(TablaDatosCompletos[[#This Row],[CodigoProyecto]],"!B",CELL("fila",INDIRECT(TablaDatosCompletos[[#This Row],[Referencia]]))))="Incluir","SI","NO")</f>
        <v>NO</v>
      </c>
      <c r="N3" s="55" cm="1">
        <f t="array" aca="1" ref="N3" ca="1">IF(TablaDatosCompletos[[#This Row],[UsarAI]]="NO",0,INDIRECT(CONCATENATE(TablaDatosCompletos[[#This Row],[CodigoProyecto]],"!E",CELL("fila",INDIRECT(TablaDatosCompletos[[#This Row],[Referencia]]))+2)))</f>
        <v>0</v>
      </c>
      <c r="O3" s="18" t="str" cm="1">
        <f t="array" aca="1" ref="O3" ca="1">IF(INDIRECT(CONCATENATE(TablaDatosCompletos[[#This Row],[CodigoProyecto]],"!E",CELL("fila",INDIRECT(TablaDatosCompletos[[#This Row],[Referencia]]))+6))=0,"",INDIRECT(CONCATENATE(TablaDatosCompletos[[#This Row],[CodigoProyecto]],"!E",CELL("fila",INDIRECT(TablaDatosCompletos[[#This Row],[Referencia]]))+6)))</f>
        <v>RCO14</v>
      </c>
      <c r="P3" s="18" t="str" cm="1">
        <f t="array" aca="1" ref="P3"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3" s="18" cm="1">
        <f t="array" aca="1" ref="Q3" ca="1">IF(TablaDatosCompletos[[#This Row],[UsarAI]]="NO",0,INDIRECT(CONCATENATE(TablaDatosCompletos[[#This Row],[CodigoProyecto]],"!H",CELL("fila",INDIRECT(TablaDatosCompletos[[#This Row],[Referencia]]))+6)))</f>
        <v>0</v>
      </c>
      <c r="R3" s="18" t="str" cm="1">
        <f t="array" aca="1" ref="R3"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3" s="18" t="str" cm="1">
        <f t="array" aca="1" ref="S3" ca="1">IF(INDIRECT(CONCATENATE(TablaDatosCompletos[[#This Row],[CodigoProyecto]],"!E",CELL("fila",INDIRECT(TablaDatosCompletos[[#This Row],[Referencia]]))+7))=0,"",INDIRECT(CONCATENATE(TablaDatosCompletos[[#This Row],[CodigoProyecto]],"!E",CELL("fila",INDIRECT(TablaDatosCompletos[[#This Row],[Referencia]]))+7)))</f>
        <v>RCR11</v>
      </c>
      <c r="T3" s="18" t="str" cm="1">
        <f t="array" aca="1" ref="T3"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3" s="124" cm="1">
        <f t="array" aca="1" ref="U3" ca="1">IF(TablaDatosCompletos[[#This Row],[UsarAI]]="NO",0,INDIRECT(CONCATENATE(TablaDatosCompletos[[#This Row],[CodigoProyecto]],"!H",CELL("fila",INDIRECT(TablaDatosCompletos[[#This Row],[Referencia]]))+7)))</f>
        <v>0</v>
      </c>
      <c r="V3" s="18" t="str" cm="1">
        <f t="array" aca="1" ref="V3" ca="1">IF(INDIRECT(CONCATENATE(TablaDatosCompletos[[#This Row],[CodigoProyecto]],"!G",CELL("fila",INDIRECT(TablaDatosCompletos[[#This Row],[Referencia]]))+7))=0,"",INDIRECT(CONCATENATE(TablaDatosCompletos[[#This Row],[CodigoProyecto]],"!G",CELL("fila",INDIRECT(TablaDatosCompletos[[#This Row],[Referencia]]))+7)))</f>
        <v>Usuarios / año</v>
      </c>
    </row>
    <row r="4" spans="1:22" ht="87" x14ac:dyDescent="0.35">
      <c r="A4" s="17">
        <f>DatosGenerales!$D$7</f>
        <v>0</v>
      </c>
      <c r="B4" s="17">
        <f>DatosGenerales!$D$11</f>
        <v>0</v>
      </c>
      <c r="C4" s="17" cm="1">
        <f t="array" aca="1" ref="C4" ca="1">INDIRECT(CONCATENATE(TablaDatosCompletos[[#This Row],[CodigoProyecto]],"!$E$3"))</f>
        <v>0</v>
      </c>
      <c r="D4" s="17" t="str">
        <f ca="1">IF(TablaDatosCompletos[[#This Row],[Proyecto]]=0,"NO","SI")</f>
        <v>NO</v>
      </c>
      <c r="E4" s="17" t="s">
        <v>8</v>
      </c>
      <c r="F4" s="17" t="s">
        <v>221</v>
      </c>
      <c r="G4" s="18" t="s">
        <v>222</v>
      </c>
      <c r="H4" s="18" t="s">
        <v>37</v>
      </c>
      <c r="I4" s="19" t="s">
        <v>38</v>
      </c>
      <c r="J4" s="17" t="s">
        <v>68</v>
      </c>
      <c r="K4" s="18" t="s">
        <v>69</v>
      </c>
      <c r="L4" s="18" t="s">
        <v>224</v>
      </c>
      <c r="M4" s="18" t="str" cm="1">
        <f t="array" aca="1" ref="M4" ca="1">IF(INDIRECT(CONCATENATE(TablaDatosCompletos[[#This Row],[CodigoProyecto]],"!B",CELL("fila",INDIRECT(TablaDatosCompletos[[#This Row],[Referencia]]))))="Incluir","SI","NO")</f>
        <v>NO</v>
      </c>
      <c r="N4" s="55" cm="1">
        <f t="array" aca="1" ref="N4" ca="1">IF(TablaDatosCompletos[[#This Row],[UsarAI]]="NO",0,INDIRECT(CONCATENATE(TablaDatosCompletos[[#This Row],[CodigoProyecto]],"!E",CELL("fila",INDIRECT(TablaDatosCompletos[[#This Row],[Referencia]]))+2)))</f>
        <v>0</v>
      </c>
      <c r="O4" s="18" t="str" cm="1">
        <f t="array" aca="1" ref="O4" ca="1">IF(INDIRECT(CONCATENATE(TablaDatosCompletos[[#This Row],[CodigoProyecto]],"!E",CELL("fila",INDIRECT(TablaDatosCompletos[[#This Row],[Referencia]]))+6))=0,"",INDIRECT(CONCATENATE(TablaDatosCompletos[[#This Row],[CodigoProyecto]],"!E",CELL("fila",INDIRECT(TablaDatosCompletos[[#This Row],[Referencia]]))+6)))</f>
        <v>RCO14</v>
      </c>
      <c r="P4" s="18" t="str" cm="1">
        <f t="array" aca="1" ref="P4"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4" s="18" cm="1">
        <f t="array" aca="1" ref="Q4" ca="1">IF(TablaDatosCompletos[[#This Row],[UsarAI]]="NO",0,INDIRECT(CONCATENATE(TablaDatosCompletos[[#This Row],[CodigoProyecto]],"!H",CELL("fila",INDIRECT(TablaDatosCompletos[[#This Row],[Referencia]]))+6)))</f>
        <v>0</v>
      </c>
      <c r="R4" s="18" t="str" cm="1">
        <f t="array" aca="1" ref="R4"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4" s="18" t="str" cm="1">
        <f t="array" aca="1" ref="S4" ca="1">IF(INDIRECT(CONCATENATE(TablaDatosCompletos[[#This Row],[CodigoProyecto]],"!E",CELL("fila",INDIRECT(TablaDatosCompletos[[#This Row],[Referencia]]))+7))=0,"",INDIRECT(CONCATENATE(TablaDatosCompletos[[#This Row],[CodigoProyecto]],"!E",CELL("fila",INDIRECT(TablaDatosCompletos[[#This Row],[Referencia]]))+7)))</f>
        <v>RCR11</v>
      </c>
      <c r="T4" s="18" t="str" cm="1">
        <f t="array" aca="1" ref="T4"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4" s="124" cm="1">
        <f t="array" aca="1" ref="U4" ca="1">IF(TablaDatosCompletos[[#This Row],[UsarAI]]="NO",0,INDIRECT(CONCATENATE(TablaDatosCompletos[[#This Row],[CodigoProyecto]],"!H",CELL("fila",INDIRECT(TablaDatosCompletos[[#This Row],[Referencia]]))+7)))</f>
        <v>0</v>
      </c>
      <c r="V4" s="18" t="str" cm="1">
        <f t="array" aca="1" ref="V4" ca="1">IF(INDIRECT(CONCATENATE(TablaDatosCompletos[[#This Row],[CodigoProyecto]],"!G",CELL("fila",INDIRECT(TablaDatosCompletos[[#This Row],[Referencia]]))+7))=0,"",INDIRECT(CONCATENATE(TablaDatosCompletos[[#This Row],[CodigoProyecto]],"!G",CELL("fila",INDIRECT(TablaDatosCompletos[[#This Row],[Referencia]]))+7)))</f>
        <v>Usuarios / año</v>
      </c>
    </row>
    <row r="5" spans="1:22" ht="130.5" x14ac:dyDescent="0.35">
      <c r="A5" s="17">
        <f>DatosGenerales!$D$7</f>
        <v>0</v>
      </c>
      <c r="B5" s="17">
        <f>DatosGenerales!$D$11</f>
        <v>0</v>
      </c>
      <c r="C5" s="17" cm="1">
        <f t="array" aca="1" ref="C5" ca="1">INDIRECT(CONCATENATE(TablaDatosCompletos[[#This Row],[CodigoProyecto]],"!$E$3"))</f>
        <v>0</v>
      </c>
      <c r="D5" s="17" t="str">
        <f ca="1">IF(TablaDatosCompletos[[#This Row],[Proyecto]]=0,"NO","SI")</f>
        <v>NO</v>
      </c>
      <c r="E5" s="17" t="s">
        <v>8</v>
      </c>
      <c r="F5" s="17" t="s">
        <v>221</v>
      </c>
      <c r="G5" s="20" t="s">
        <v>222</v>
      </c>
      <c r="H5" s="18" t="s">
        <v>39</v>
      </c>
      <c r="I5" s="19" t="s">
        <v>40</v>
      </c>
      <c r="J5" s="17" t="s">
        <v>70</v>
      </c>
      <c r="K5" s="18" t="s">
        <v>71</v>
      </c>
      <c r="L5" s="18" t="s">
        <v>225</v>
      </c>
      <c r="M5" s="18" t="str" cm="1">
        <f t="array" aca="1" ref="M5" ca="1">IF(INDIRECT(CONCATENATE(TablaDatosCompletos[[#This Row],[CodigoProyecto]],"!B",CELL("fila",INDIRECT(TablaDatosCompletos[[#This Row],[Referencia]]))))="Incluir","SI","NO")</f>
        <v>NO</v>
      </c>
      <c r="N5" s="55" cm="1">
        <f t="array" aca="1" ref="N5" ca="1">IF(TablaDatosCompletos[[#This Row],[UsarAI]]="NO",0,INDIRECT(CONCATENATE(TablaDatosCompletos[[#This Row],[CodigoProyecto]],"!E",CELL("fila",INDIRECT(TablaDatosCompletos[[#This Row],[Referencia]]))+2)))</f>
        <v>0</v>
      </c>
      <c r="O5" s="18" t="str" cm="1">
        <f t="array" aca="1" ref="O5" ca="1">IF(INDIRECT(CONCATENATE(TablaDatosCompletos[[#This Row],[CodigoProyecto]],"!E",CELL("fila",INDIRECT(TablaDatosCompletos[[#This Row],[Referencia]]))+6))=0,"",INDIRECT(CONCATENATE(TablaDatosCompletos[[#This Row],[CodigoProyecto]],"!E",CELL("fila",INDIRECT(TablaDatosCompletos[[#This Row],[Referencia]]))+6)))</f>
        <v>RCO01</v>
      </c>
      <c r="P5" s="18" t="str" cm="1">
        <f t="array" aca="1" ref="P5"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5" s="18" cm="1">
        <f t="array" aca="1" ref="Q5" ca="1">IF(TablaDatosCompletos[[#This Row],[UsarAI]]="NO",0,INDIRECT(CONCATENATE(TablaDatosCompletos[[#This Row],[CodigoProyecto]],"!H",CELL("fila",INDIRECT(TablaDatosCompletos[[#This Row],[Referencia]]))+6)))</f>
        <v>0</v>
      </c>
      <c r="R5" s="18" t="str" cm="1">
        <f t="array" aca="1" ref="R5" ca="1">IF(INDIRECT(CONCATENATE(TablaDatosCompletos[[#This Row],[CodigoProyecto]],"!G",CELL("fila",INDIRECT(TablaDatosCompletos[[#This Row],[Referencia]]))+6))=0,"",INDIRECT(CONCATENATE(TablaDatosCompletos[[#This Row],[CodigoProyecto]],"!G",CELL("fila",INDIRECT(TablaDatosCompletos[[#This Row],[Referencia]]))+6)))</f>
        <v>Empresas</v>
      </c>
      <c r="S5" s="18" t="str" cm="1">
        <f t="array" aca="1" ref="S5" ca="1">IF(INDIRECT(CONCATENATE(TablaDatosCompletos[[#This Row],[CodigoProyecto]],"!E",CELL("fila",INDIRECT(TablaDatosCompletos[[#This Row],[Referencia]]))+7))=0,"",INDIRECT(CONCATENATE(TablaDatosCompletos[[#This Row],[CodigoProyecto]],"!E",CELL("fila",INDIRECT(TablaDatosCompletos[[#This Row],[Referencia]]))+7)))</f>
        <v>RCR19</v>
      </c>
      <c r="T5" s="18" t="str" cm="1">
        <f t="array" aca="1" ref="T5"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5" s="124" cm="1">
        <f t="array" aca="1" ref="U5" ca="1">IF(TablaDatosCompletos[[#This Row],[UsarAI]]="NO",0,INDIRECT(CONCATENATE(TablaDatosCompletos[[#This Row],[CodigoProyecto]],"!H",CELL("fila",INDIRECT(TablaDatosCompletos[[#This Row],[Referencia]]))+7)))</f>
        <v>0</v>
      </c>
      <c r="V5" s="18" t="str" cm="1">
        <f t="array" aca="1" ref="V5" ca="1">IF(INDIRECT(CONCATENATE(TablaDatosCompletos[[#This Row],[CodigoProyecto]],"!G",CELL("fila",INDIRECT(TablaDatosCompletos[[#This Row],[Referencia]]))+7))=0,"",INDIRECT(CONCATENATE(TablaDatosCompletos[[#This Row],[CodigoProyecto]],"!G",CELL("fila",INDIRECT(TablaDatosCompletos[[#This Row],[Referencia]]))+7)))</f>
        <v>Empresas</v>
      </c>
    </row>
    <row r="6" spans="1:22" ht="58" x14ac:dyDescent="0.35">
      <c r="A6" s="17">
        <f>DatosGenerales!$D$7</f>
        <v>0</v>
      </c>
      <c r="B6" s="17">
        <f>DatosGenerales!$D$11</f>
        <v>0</v>
      </c>
      <c r="C6" s="17" cm="1">
        <f t="array" aca="1" ref="C6" ca="1">INDIRECT(CONCATENATE(TablaDatosCompletos[[#This Row],[CodigoProyecto]],"!$E$3"))</f>
        <v>0</v>
      </c>
      <c r="D6" s="17" t="str">
        <f ca="1">IF(TablaDatosCompletos[[#This Row],[Proyecto]]=0,"NO","SI")</f>
        <v>NO</v>
      </c>
      <c r="E6" s="17" t="s">
        <v>8</v>
      </c>
      <c r="F6" s="17" t="s">
        <v>221</v>
      </c>
      <c r="G6" s="20" t="s">
        <v>222</v>
      </c>
      <c r="H6" s="18" t="s">
        <v>39</v>
      </c>
      <c r="I6" s="19" t="s">
        <v>40</v>
      </c>
      <c r="J6" s="17" t="s">
        <v>72</v>
      </c>
      <c r="K6" s="18" t="s">
        <v>73</v>
      </c>
      <c r="L6" s="18" t="s">
        <v>226</v>
      </c>
      <c r="M6" s="18" t="str" cm="1">
        <f t="array" aca="1" ref="M6" ca="1">IF(INDIRECT(CONCATENATE(TablaDatosCompletos[[#This Row],[CodigoProyecto]],"!B",CELL("fila",INDIRECT(TablaDatosCompletos[[#This Row],[Referencia]]))))="Incluir","SI","NO")</f>
        <v>NO</v>
      </c>
      <c r="N6" s="55" cm="1">
        <f t="array" aca="1" ref="N6" ca="1">IF(TablaDatosCompletos[[#This Row],[UsarAI]]="NO",0,INDIRECT(CONCATENATE(TablaDatosCompletos[[#This Row],[CodigoProyecto]],"!E",CELL("fila",INDIRECT(TablaDatosCompletos[[#This Row],[Referencia]]))+2)))</f>
        <v>0</v>
      </c>
      <c r="O6" s="18" t="str" cm="1">
        <f t="array" aca="1" ref="O6" ca="1">IF(INDIRECT(CONCATENATE(TablaDatosCompletos[[#This Row],[CodigoProyecto]],"!E",CELL("fila",INDIRECT(TablaDatosCompletos[[#This Row],[Referencia]]))+6))=0,"",INDIRECT(CONCATENATE(TablaDatosCompletos[[#This Row],[CodigoProyecto]],"!E",CELL("fila",INDIRECT(TablaDatosCompletos[[#This Row],[Referencia]]))+6)))</f>
        <v>RCO01</v>
      </c>
      <c r="P6" s="18" t="str" cm="1">
        <f t="array" aca="1" ref="P6"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6" s="18" cm="1">
        <f t="array" aca="1" ref="Q6" ca="1">IF(TablaDatosCompletos[[#This Row],[UsarAI]]="NO",0,INDIRECT(CONCATENATE(TablaDatosCompletos[[#This Row],[CodigoProyecto]],"!H",CELL("fila",INDIRECT(TablaDatosCompletos[[#This Row],[Referencia]]))+6)))</f>
        <v>0</v>
      </c>
      <c r="R6" s="18" t="str" cm="1">
        <f t="array" aca="1" ref="R6" ca="1">IF(INDIRECT(CONCATENATE(TablaDatosCompletos[[#This Row],[CodigoProyecto]],"!G",CELL("fila",INDIRECT(TablaDatosCompletos[[#This Row],[Referencia]]))+6))=0,"",INDIRECT(CONCATENATE(TablaDatosCompletos[[#This Row],[CodigoProyecto]],"!G",CELL("fila",INDIRECT(TablaDatosCompletos[[#This Row],[Referencia]]))+6)))</f>
        <v>Empresas</v>
      </c>
      <c r="S6" s="18" t="str" cm="1">
        <f t="array" aca="1" ref="S6" ca="1">IF(INDIRECT(CONCATENATE(TablaDatosCompletos[[#This Row],[CodigoProyecto]],"!E",CELL("fila",INDIRECT(TablaDatosCompletos[[#This Row],[Referencia]]))+7))=0,"",INDIRECT(CONCATENATE(TablaDatosCompletos[[#This Row],[CodigoProyecto]],"!E",CELL("fila",INDIRECT(TablaDatosCompletos[[#This Row],[Referencia]]))+7)))</f>
        <v>RCR19</v>
      </c>
      <c r="T6" s="18" t="str" cm="1">
        <f t="array" aca="1" ref="T6"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6" s="124" cm="1">
        <f t="array" aca="1" ref="U6" ca="1">IF(TablaDatosCompletos[[#This Row],[UsarAI]]="NO",0,INDIRECT(CONCATENATE(TablaDatosCompletos[[#This Row],[CodigoProyecto]],"!H",CELL("fila",INDIRECT(TablaDatosCompletos[[#This Row],[Referencia]]))+7)))</f>
        <v>0</v>
      </c>
      <c r="V6" s="18" t="str" cm="1">
        <f t="array" aca="1" ref="V6" ca="1">IF(INDIRECT(CONCATENATE(TablaDatosCompletos[[#This Row],[CodigoProyecto]],"!G",CELL("fila",INDIRECT(TablaDatosCompletos[[#This Row],[Referencia]]))+7))=0,"",INDIRECT(CONCATENATE(TablaDatosCompletos[[#This Row],[CodigoProyecto]],"!G",CELL("fila",INDIRECT(TablaDatosCompletos[[#This Row],[Referencia]]))+7)))</f>
        <v>Empresas</v>
      </c>
    </row>
    <row r="7" spans="1:22" ht="87" x14ac:dyDescent="0.35">
      <c r="A7" s="17">
        <f>DatosGenerales!$D$7</f>
        <v>0</v>
      </c>
      <c r="B7" s="17">
        <f>DatosGenerales!$D$11</f>
        <v>0</v>
      </c>
      <c r="C7" s="17" cm="1">
        <f t="array" aca="1" ref="C7" ca="1">INDIRECT(CONCATENATE(TablaDatosCompletos[[#This Row],[CodigoProyecto]],"!$E$3"))</f>
        <v>0</v>
      </c>
      <c r="D7" s="17" t="str">
        <f ca="1">IF(TablaDatosCompletos[[#This Row],[Proyecto]]=0,"NO","SI")</f>
        <v>NO</v>
      </c>
      <c r="E7" s="17" t="s">
        <v>8</v>
      </c>
      <c r="F7" s="17" t="s">
        <v>227</v>
      </c>
      <c r="G7" s="20" t="s">
        <v>74</v>
      </c>
      <c r="H7" s="18" t="s">
        <v>41</v>
      </c>
      <c r="I7" s="19" t="s">
        <v>42</v>
      </c>
      <c r="J7" s="17" t="s">
        <v>75</v>
      </c>
      <c r="K7" s="18" t="s">
        <v>76</v>
      </c>
      <c r="L7" s="18" t="s">
        <v>228</v>
      </c>
      <c r="M7" s="18" t="str" cm="1">
        <f t="array" aca="1" ref="M7" ca="1">IF(INDIRECT(CONCATENATE(TablaDatosCompletos[[#This Row],[CodigoProyecto]],"!B",CELL("fila",INDIRECT(TablaDatosCompletos[[#This Row],[Referencia]]))))="Incluir","SI","NO")</f>
        <v>NO</v>
      </c>
      <c r="N7" s="55" cm="1">
        <f t="array" aca="1" ref="N7" ca="1">IF(TablaDatosCompletos[[#This Row],[UsarAI]]="NO",0,INDIRECT(CONCATENATE(TablaDatosCompletos[[#This Row],[CodigoProyecto]],"!E",CELL("fila",INDIRECT(TablaDatosCompletos[[#This Row],[Referencia]]))+2)))</f>
        <v>0</v>
      </c>
      <c r="O7" s="18" t="str" cm="1">
        <f t="array" aca="1" ref="O7" ca="1">IF(INDIRECT(CONCATENATE(TablaDatosCompletos[[#This Row],[CodigoProyecto]],"!E",CELL("fila",INDIRECT(TablaDatosCompletos[[#This Row],[Referencia]]))+6))=0,"",INDIRECT(CONCATENATE(TablaDatosCompletos[[#This Row],[CodigoProyecto]],"!E",CELL("fila",INDIRECT(TablaDatosCompletos[[#This Row],[Referencia]]))+6)))</f>
        <v>RCO19</v>
      </c>
      <c r="P7" s="18" t="str" cm="1">
        <f t="array" aca="1" ref="P7"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7" s="18" cm="1">
        <f t="array" aca="1" ref="Q7" ca="1">IF(TablaDatosCompletos[[#This Row],[UsarAI]]="NO",0,INDIRECT(CONCATENATE(TablaDatosCompletos[[#This Row],[CodigoProyecto]],"!H",CELL("fila",INDIRECT(TablaDatosCompletos[[#This Row],[Referencia]]))+6)))</f>
        <v>0</v>
      </c>
      <c r="R7" s="18" t="str" cm="1">
        <f t="array" aca="1" ref="R7" ca="1">IF(INDIRECT(CONCATENATE(TablaDatosCompletos[[#This Row],[CodigoProyecto]],"!G",CELL("fila",INDIRECT(TablaDatosCompletos[[#This Row],[Referencia]]))+6))=0,"",INDIRECT(CONCATENATE(TablaDatosCompletos[[#This Row],[CodigoProyecto]],"!G",CELL("fila",INDIRECT(TablaDatosCompletos[[#This Row],[Referencia]]))+6)))</f>
        <v>Metros cuadrados (m2)</v>
      </c>
      <c r="S7" s="18" t="str" cm="1">
        <f t="array" aca="1" ref="S7" ca="1">IF(INDIRECT(CONCATENATE(TablaDatosCompletos[[#This Row],[CodigoProyecto]],"!E",CELL("fila",INDIRECT(TablaDatosCompletos[[#This Row],[Referencia]]))+7))=0,"",INDIRECT(CONCATENATE(TablaDatosCompletos[[#This Row],[CodigoProyecto]],"!E",CELL("fila",INDIRECT(TablaDatosCompletos[[#This Row],[Referencia]]))+7)))</f>
        <v>RCR26</v>
      </c>
      <c r="T7" s="18" t="str" cm="1">
        <f t="array" aca="1" ref="T7"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7" s="124" cm="1">
        <f t="array" aca="1" ref="U7" ca="1">IF(TablaDatosCompletos[[#This Row],[UsarAI]]="NO",0,INDIRECT(CONCATENATE(TablaDatosCompletos[[#This Row],[CodigoProyecto]],"!H",CELL("fila",INDIRECT(TablaDatosCompletos[[#This Row],[Referencia]]))+7)))</f>
        <v>0</v>
      </c>
      <c r="V7" s="18" t="str" cm="1">
        <f t="array" aca="1" ref="V7" ca="1">IF(INDIRECT(CONCATENATE(TablaDatosCompletos[[#This Row],[CodigoProyecto]],"!G",CELL("fila",INDIRECT(TablaDatosCompletos[[#This Row],[Referencia]]))+7))=0,"",INDIRECT(CONCATENATE(TablaDatosCompletos[[#This Row],[CodigoProyecto]],"!G",CELL("fila",INDIRECT(TablaDatosCompletos[[#This Row],[Referencia]]))+7)))</f>
        <v>MWh/año</v>
      </c>
    </row>
    <row r="8" spans="1:22" ht="101.5" x14ac:dyDescent="0.35">
      <c r="A8" s="17">
        <f>DatosGenerales!$D$7</f>
        <v>0</v>
      </c>
      <c r="B8" s="17">
        <f>DatosGenerales!$D$11</f>
        <v>0</v>
      </c>
      <c r="C8" s="17" cm="1">
        <f t="array" aca="1" ref="C8" ca="1">INDIRECT(CONCATENATE(TablaDatosCompletos[[#This Row],[CodigoProyecto]],"!$E$3"))</f>
        <v>0</v>
      </c>
      <c r="D8" s="17" t="str">
        <f ca="1">IF(TablaDatosCompletos[[#This Row],[Proyecto]]=0,"NO","SI")</f>
        <v>NO</v>
      </c>
      <c r="E8" s="17" t="s">
        <v>8</v>
      </c>
      <c r="F8" s="17" t="s">
        <v>227</v>
      </c>
      <c r="G8" s="20" t="s">
        <v>74</v>
      </c>
      <c r="H8" s="18" t="s">
        <v>41</v>
      </c>
      <c r="I8" s="19" t="s">
        <v>42</v>
      </c>
      <c r="J8" s="17" t="s">
        <v>77</v>
      </c>
      <c r="K8" s="18" t="s">
        <v>78</v>
      </c>
      <c r="L8" s="18" t="s">
        <v>229</v>
      </c>
      <c r="M8" s="18" t="str" cm="1">
        <f t="array" aca="1" ref="M8" ca="1">IF(INDIRECT(CONCATENATE(TablaDatosCompletos[[#This Row],[CodigoProyecto]],"!B",CELL("fila",INDIRECT(TablaDatosCompletos[[#This Row],[Referencia]]))))="Incluir","SI","NO")</f>
        <v>NO</v>
      </c>
      <c r="N8" s="55" cm="1">
        <f t="array" aca="1" ref="N8" ca="1">IF(TablaDatosCompletos[[#This Row],[UsarAI]]="NO",0,INDIRECT(CONCATENATE(TablaDatosCompletos[[#This Row],[CodigoProyecto]],"!E",CELL("fila",INDIRECT(TablaDatosCompletos[[#This Row],[Referencia]]))+2)))</f>
        <v>0</v>
      </c>
      <c r="O8" s="18" t="str" cm="1">
        <f t="array" aca="1" ref="O8" ca="1">IF(INDIRECT(CONCATENATE(TablaDatosCompletos[[#This Row],[CodigoProyecto]],"!E",CELL("fila",INDIRECT(TablaDatosCompletos[[#This Row],[Referencia]]))+6))=0,"",INDIRECT(CONCATENATE(TablaDatosCompletos[[#This Row],[CodigoProyecto]],"!E",CELL("fila",INDIRECT(TablaDatosCompletos[[#This Row],[Referencia]]))+6)))</f>
        <v>RCO19</v>
      </c>
      <c r="P8" s="18" t="str" cm="1">
        <f t="array" aca="1" ref="P8"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8" s="18" cm="1">
        <f t="array" aca="1" ref="Q8" ca="1">IF(TablaDatosCompletos[[#This Row],[UsarAI]]="NO",0,INDIRECT(CONCATENATE(TablaDatosCompletos[[#This Row],[CodigoProyecto]],"!H",CELL("fila",INDIRECT(TablaDatosCompletos[[#This Row],[Referencia]]))+6)))</f>
        <v>0</v>
      </c>
      <c r="R8" s="18" t="str" cm="1">
        <f t="array" aca="1" ref="R8" ca="1">IF(INDIRECT(CONCATENATE(TablaDatosCompletos[[#This Row],[CodigoProyecto]],"!G",CELL("fila",INDIRECT(TablaDatosCompletos[[#This Row],[Referencia]]))+6))=0,"",INDIRECT(CONCATENATE(TablaDatosCompletos[[#This Row],[CodigoProyecto]],"!G",CELL("fila",INDIRECT(TablaDatosCompletos[[#This Row],[Referencia]]))+6)))</f>
        <v>Metros cuadrados (m2)</v>
      </c>
      <c r="S8" s="18" t="str" cm="1">
        <f t="array" aca="1" ref="S8" ca="1">IF(INDIRECT(CONCATENATE(TablaDatosCompletos[[#This Row],[CodigoProyecto]],"!E",CELL("fila",INDIRECT(TablaDatosCompletos[[#This Row],[Referencia]]))+7))=0,"",INDIRECT(CONCATENATE(TablaDatosCompletos[[#This Row],[CodigoProyecto]],"!E",CELL("fila",INDIRECT(TablaDatosCompletos[[#This Row],[Referencia]]))+7)))</f>
        <v>RCR26</v>
      </c>
      <c r="T8" s="18" t="str" cm="1">
        <f t="array" aca="1" ref="T8"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8" s="124" cm="1">
        <f t="array" aca="1" ref="U8" ca="1">IF(TablaDatosCompletos[[#This Row],[UsarAI]]="NO",0,INDIRECT(CONCATENATE(TablaDatosCompletos[[#This Row],[CodigoProyecto]],"!H",CELL("fila",INDIRECT(TablaDatosCompletos[[#This Row],[Referencia]]))+7)))</f>
        <v>0</v>
      </c>
      <c r="V8" s="18" t="str" cm="1">
        <f t="array" aca="1" ref="V8" ca="1">IF(INDIRECT(CONCATENATE(TablaDatosCompletos[[#This Row],[CodigoProyecto]],"!G",CELL("fila",INDIRECT(TablaDatosCompletos[[#This Row],[Referencia]]))+7))=0,"",INDIRECT(CONCATENATE(TablaDatosCompletos[[#This Row],[CodigoProyecto]],"!G",CELL("fila",INDIRECT(TablaDatosCompletos[[#This Row],[Referencia]]))+7)))</f>
        <v>MWh/año</v>
      </c>
    </row>
    <row r="9" spans="1:22" ht="72.5" x14ac:dyDescent="0.35">
      <c r="A9" s="17">
        <f>DatosGenerales!$D$7</f>
        <v>0</v>
      </c>
      <c r="B9" s="17">
        <f>DatosGenerales!$D$11</f>
        <v>0</v>
      </c>
      <c r="C9" s="17" cm="1">
        <f t="array" aca="1" ref="C9" ca="1">INDIRECT(CONCATENATE(TablaDatosCompletos[[#This Row],[CodigoProyecto]],"!$E$3"))</f>
        <v>0</v>
      </c>
      <c r="D9" s="17" t="str">
        <f ca="1">IF(TablaDatosCompletos[[#This Row],[Proyecto]]=0,"NO","SI")</f>
        <v>NO</v>
      </c>
      <c r="E9" s="17" t="s">
        <v>8</v>
      </c>
      <c r="F9" s="17" t="s">
        <v>227</v>
      </c>
      <c r="G9" s="20" t="s">
        <v>74</v>
      </c>
      <c r="H9" s="18" t="s">
        <v>43</v>
      </c>
      <c r="I9" s="19" t="s">
        <v>44</v>
      </c>
      <c r="J9" s="17" t="s">
        <v>79</v>
      </c>
      <c r="K9" s="18" t="s">
        <v>80</v>
      </c>
      <c r="L9" s="18" t="s">
        <v>230</v>
      </c>
      <c r="M9" s="18" t="str" cm="1">
        <f t="array" aca="1" ref="M9" ca="1">IF(INDIRECT(CONCATENATE(TablaDatosCompletos[[#This Row],[CodigoProyecto]],"!B",CELL("fila",INDIRECT(TablaDatosCompletos[[#This Row],[Referencia]]))))="Incluir","SI","NO")</f>
        <v>NO</v>
      </c>
      <c r="N9" s="55" cm="1">
        <f t="array" aca="1" ref="N9" ca="1">IF(TablaDatosCompletos[[#This Row],[UsarAI]]="NO",0,INDIRECT(CONCATENATE(TablaDatosCompletos[[#This Row],[CodigoProyecto]],"!E",CELL("fila",INDIRECT(TablaDatosCompletos[[#This Row],[Referencia]]))+2)))</f>
        <v>0</v>
      </c>
      <c r="O9" s="18" t="str" cm="1">
        <f t="array" aca="1" ref="O9" ca="1">IF(INDIRECT(CONCATENATE(TablaDatosCompletos[[#This Row],[CodigoProyecto]],"!E",CELL("fila",INDIRECT(TablaDatosCompletos[[#This Row],[Referencia]]))+6))=0,"",INDIRECT(CONCATENATE(TablaDatosCompletos[[#This Row],[CodigoProyecto]],"!E",CELL("fila",INDIRECT(TablaDatosCompletos[[#This Row],[Referencia]]))+6)))</f>
        <v>RCO22</v>
      </c>
      <c r="P9" s="18" t="str" cm="1">
        <f t="array" aca="1" ref="P9"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9" s="18" cm="1">
        <f t="array" aca="1" ref="Q9" ca="1">IF(TablaDatosCompletos[[#This Row],[UsarAI]]="NO",0,INDIRECT(CONCATENATE(TablaDatosCompletos[[#This Row],[CodigoProyecto]],"!H",CELL("fila",INDIRECT(TablaDatosCompletos[[#This Row],[Referencia]]))+6)))</f>
        <v>0</v>
      </c>
      <c r="R9" s="18" t="str" cm="1">
        <f t="array" aca="1" ref="R9" ca="1">IF(INDIRECT(CONCATENATE(TablaDatosCompletos[[#This Row],[CodigoProyecto]],"!G",CELL("fila",INDIRECT(TablaDatosCompletos[[#This Row],[Referencia]]))+6))=0,"",INDIRECT(CONCATENATE(TablaDatosCompletos[[#This Row],[CodigoProyecto]],"!G",CELL("fila",INDIRECT(TablaDatosCompletos[[#This Row],[Referencia]]))+6)))</f>
        <v>KW  </v>
      </c>
      <c r="S9" s="18" t="str" cm="1">
        <f t="array" aca="1" ref="S9" ca="1">IF(INDIRECT(CONCATENATE(TablaDatosCompletos[[#This Row],[CodigoProyecto]],"!E",CELL("fila",INDIRECT(TablaDatosCompletos[[#This Row],[Referencia]]))+7))=0,"",INDIRECT(CONCATENATE(TablaDatosCompletos[[#This Row],[CodigoProyecto]],"!E",CELL("fila",INDIRECT(TablaDatosCompletos[[#This Row],[Referencia]]))+7)))</f>
        <v>RCR32</v>
      </c>
      <c r="T9" s="18" t="str" cm="1">
        <f t="array" aca="1" ref="T9"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9" s="124" cm="1">
        <f t="array" aca="1" ref="U9" ca="1">IF(TablaDatosCompletos[[#This Row],[UsarAI]]="NO",0,INDIRECT(CONCATENATE(TablaDatosCompletos[[#This Row],[CodigoProyecto]],"!H",CELL("fila",INDIRECT(TablaDatosCompletos[[#This Row],[Referencia]]))+7)))</f>
        <v>0</v>
      </c>
      <c r="V9" s="18" t="str" cm="1">
        <f t="array" aca="1" ref="V9" ca="1">IF(INDIRECT(CONCATENATE(TablaDatosCompletos[[#This Row],[CodigoProyecto]],"!G",CELL("fila",INDIRECT(TablaDatosCompletos[[#This Row],[Referencia]]))+7))=0,"",INDIRECT(CONCATENATE(TablaDatosCompletos[[#This Row],[CodigoProyecto]],"!G",CELL("fila",INDIRECT(TablaDatosCompletos[[#This Row],[Referencia]]))+7)))</f>
        <v>MW</v>
      </c>
    </row>
    <row r="10" spans="1:22" ht="72.5" x14ac:dyDescent="0.35">
      <c r="A10" s="17">
        <f>DatosGenerales!$D$7</f>
        <v>0</v>
      </c>
      <c r="B10" s="17">
        <f>DatosGenerales!$D$11</f>
        <v>0</v>
      </c>
      <c r="C10" s="17" cm="1">
        <f t="array" aca="1" ref="C10" ca="1">INDIRECT(CONCATENATE(TablaDatosCompletos[[#This Row],[CodigoProyecto]],"!$E$3"))</f>
        <v>0</v>
      </c>
      <c r="D10" s="17" t="str">
        <f ca="1">IF(TablaDatosCompletos[[#This Row],[Proyecto]]=0,"NO","SI")</f>
        <v>NO</v>
      </c>
      <c r="E10" s="17" t="s">
        <v>8</v>
      </c>
      <c r="F10" s="17" t="s">
        <v>227</v>
      </c>
      <c r="G10" s="20" t="s">
        <v>74</v>
      </c>
      <c r="H10" s="18" t="s">
        <v>43</v>
      </c>
      <c r="I10" s="19" t="s">
        <v>44</v>
      </c>
      <c r="J10" s="17" t="s">
        <v>81</v>
      </c>
      <c r="K10" s="18" t="s">
        <v>82</v>
      </c>
      <c r="L10" s="18" t="s">
        <v>231</v>
      </c>
      <c r="M10" s="18" t="str" cm="1">
        <f t="array" aca="1" ref="M10" ca="1">IF(INDIRECT(CONCATENATE(TablaDatosCompletos[[#This Row],[CodigoProyecto]],"!B",CELL("fila",INDIRECT(TablaDatosCompletos[[#This Row],[Referencia]]))))="Incluir","SI","NO")</f>
        <v>NO</v>
      </c>
      <c r="N10" s="55" cm="1">
        <f t="array" aca="1" ref="N10" ca="1">IF(TablaDatosCompletos[[#This Row],[UsarAI]]="NO",0,INDIRECT(CONCATENATE(TablaDatosCompletos[[#This Row],[CodigoProyecto]],"!E",CELL("fila",INDIRECT(TablaDatosCompletos[[#This Row],[Referencia]]))+2)))</f>
        <v>0</v>
      </c>
      <c r="O10" s="18" t="str" cm="1">
        <f t="array" aca="1" ref="O10" ca="1">IF(INDIRECT(CONCATENATE(TablaDatosCompletos[[#This Row],[CodigoProyecto]],"!E",CELL("fila",INDIRECT(TablaDatosCompletos[[#This Row],[Referencia]]))+6))=0,"",INDIRECT(CONCATENATE(TablaDatosCompletos[[#This Row],[CodigoProyecto]],"!E",CELL("fila",INDIRECT(TablaDatosCompletos[[#This Row],[Referencia]]))+6)))</f>
        <v>RCO22</v>
      </c>
      <c r="P10" s="18" t="str" cm="1">
        <f t="array" aca="1" ref="P10"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0" s="18" cm="1">
        <f t="array" aca="1" ref="Q10" ca="1">IF(TablaDatosCompletos[[#This Row],[UsarAI]]="NO",0,INDIRECT(CONCATENATE(TablaDatosCompletos[[#This Row],[CodigoProyecto]],"!H",CELL("fila",INDIRECT(TablaDatosCompletos[[#This Row],[Referencia]]))+6)))</f>
        <v>0</v>
      </c>
      <c r="R10" s="18" t="str" cm="1">
        <f t="array" aca="1" ref="R10" ca="1">IF(INDIRECT(CONCATENATE(TablaDatosCompletos[[#This Row],[CodigoProyecto]],"!G",CELL("fila",INDIRECT(TablaDatosCompletos[[#This Row],[Referencia]]))+6))=0,"",INDIRECT(CONCATENATE(TablaDatosCompletos[[#This Row],[CodigoProyecto]],"!G",CELL("fila",INDIRECT(TablaDatosCompletos[[#This Row],[Referencia]]))+6)))</f>
        <v>KW  </v>
      </c>
      <c r="S10" s="18" t="str" cm="1">
        <f t="array" aca="1" ref="S10" ca="1">IF(INDIRECT(CONCATENATE(TablaDatosCompletos[[#This Row],[CodigoProyecto]],"!E",CELL("fila",INDIRECT(TablaDatosCompletos[[#This Row],[Referencia]]))+7))=0,"",INDIRECT(CONCATENATE(TablaDatosCompletos[[#This Row],[CodigoProyecto]],"!E",CELL("fila",INDIRECT(TablaDatosCompletos[[#This Row],[Referencia]]))+7)))</f>
        <v>RCR32</v>
      </c>
      <c r="T10" s="18" t="str" cm="1">
        <f t="array" aca="1" ref="T10"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0" s="124" cm="1">
        <f t="array" aca="1" ref="U10" ca="1">IF(TablaDatosCompletos[[#This Row],[UsarAI]]="NO",0,INDIRECT(CONCATENATE(TablaDatosCompletos[[#This Row],[CodigoProyecto]],"!H",CELL("fila",INDIRECT(TablaDatosCompletos[[#This Row],[Referencia]]))+7)))</f>
        <v>0</v>
      </c>
      <c r="V10" s="18" t="str" cm="1">
        <f t="array" aca="1" ref="V10" ca="1">IF(INDIRECT(CONCATENATE(TablaDatosCompletos[[#This Row],[CodigoProyecto]],"!G",CELL("fila",INDIRECT(TablaDatosCompletos[[#This Row],[Referencia]]))+7))=0,"",INDIRECT(CONCATENATE(TablaDatosCompletos[[#This Row],[CodigoProyecto]],"!G",CELL("fila",INDIRECT(TablaDatosCompletos[[#This Row],[Referencia]]))+7)))</f>
        <v>MW</v>
      </c>
    </row>
    <row r="11" spans="1:22" ht="72.5" x14ac:dyDescent="0.35">
      <c r="A11" s="17">
        <f>DatosGenerales!$D$7</f>
        <v>0</v>
      </c>
      <c r="B11" s="17">
        <f>DatosGenerales!$D$11</f>
        <v>0</v>
      </c>
      <c r="C11" s="17" cm="1">
        <f t="array" aca="1" ref="C11" ca="1">INDIRECT(CONCATENATE(TablaDatosCompletos[[#This Row],[CodigoProyecto]],"!$E$3"))</f>
        <v>0</v>
      </c>
      <c r="D11" s="17" t="str">
        <f ca="1">IF(TablaDatosCompletos[[#This Row],[Proyecto]]=0,"NO","SI")</f>
        <v>NO</v>
      </c>
      <c r="E11" s="17" t="s">
        <v>8</v>
      </c>
      <c r="F11" s="17" t="s">
        <v>227</v>
      </c>
      <c r="G11" s="20" t="s">
        <v>74</v>
      </c>
      <c r="H11" s="18" t="s">
        <v>43</v>
      </c>
      <c r="I11" s="19" t="s">
        <v>44</v>
      </c>
      <c r="J11" s="17" t="s">
        <v>83</v>
      </c>
      <c r="K11" s="18" t="s">
        <v>84</v>
      </c>
      <c r="L11" s="18" t="s">
        <v>232</v>
      </c>
      <c r="M11" s="18" t="str" cm="1">
        <f t="array" aca="1" ref="M11" ca="1">IF(INDIRECT(CONCATENATE(TablaDatosCompletos[[#This Row],[CodigoProyecto]],"!B",CELL("fila",INDIRECT(TablaDatosCompletos[[#This Row],[Referencia]]))))="Incluir","SI","NO")</f>
        <v>NO</v>
      </c>
      <c r="N11" s="55" cm="1">
        <f t="array" aca="1" ref="N11" ca="1">IF(TablaDatosCompletos[[#This Row],[UsarAI]]="NO",0,INDIRECT(CONCATENATE(TablaDatosCompletos[[#This Row],[CodigoProyecto]],"!E",CELL("fila",INDIRECT(TablaDatosCompletos[[#This Row],[Referencia]]))+2)))</f>
        <v>0</v>
      </c>
      <c r="O11" s="18" t="str" cm="1">
        <f t="array" aca="1" ref="O11" ca="1">IF(INDIRECT(CONCATENATE(TablaDatosCompletos[[#This Row],[CodigoProyecto]],"!E",CELL("fila",INDIRECT(TablaDatosCompletos[[#This Row],[Referencia]]))+6))=0,"",INDIRECT(CONCATENATE(TablaDatosCompletos[[#This Row],[CodigoProyecto]],"!E",CELL("fila",INDIRECT(TablaDatosCompletos[[#This Row],[Referencia]]))+6)))</f>
        <v>RCO22</v>
      </c>
      <c r="P11" s="18" t="str" cm="1">
        <f t="array" aca="1" ref="P11"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1" s="18" cm="1">
        <f t="array" aca="1" ref="Q11" ca="1">IF(TablaDatosCompletos[[#This Row],[UsarAI]]="NO",0,INDIRECT(CONCATENATE(TablaDatosCompletos[[#This Row],[CodigoProyecto]],"!H",CELL("fila",INDIRECT(TablaDatosCompletos[[#This Row],[Referencia]]))+6)))</f>
        <v>0</v>
      </c>
      <c r="R11" s="18" t="str" cm="1">
        <f t="array" aca="1" ref="R11" ca="1">IF(INDIRECT(CONCATENATE(TablaDatosCompletos[[#This Row],[CodigoProyecto]],"!G",CELL("fila",INDIRECT(TablaDatosCompletos[[#This Row],[Referencia]]))+6))=0,"",INDIRECT(CONCATENATE(TablaDatosCompletos[[#This Row],[CodigoProyecto]],"!G",CELL("fila",INDIRECT(TablaDatosCompletos[[#This Row],[Referencia]]))+6)))</f>
        <v>KW  </v>
      </c>
      <c r="S11" s="18" t="str" cm="1">
        <f t="array" aca="1" ref="S11" ca="1">IF(INDIRECT(CONCATENATE(TablaDatosCompletos[[#This Row],[CodigoProyecto]],"!E",CELL("fila",INDIRECT(TablaDatosCompletos[[#This Row],[Referencia]]))+7))=0,"",INDIRECT(CONCATENATE(TablaDatosCompletos[[#This Row],[CodigoProyecto]],"!E",CELL("fila",INDIRECT(TablaDatosCompletos[[#This Row],[Referencia]]))+7)))</f>
        <v>RCR32</v>
      </c>
      <c r="T11" s="18" t="str" cm="1">
        <f t="array" aca="1" ref="T11"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1" s="124" cm="1">
        <f t="array" aca="1" ref="U11" ca="1">IF(TablaDatosCompletos[[#This Row],[UsarAI]]="NO",0,INDIRECT(CONCATENATE(TablaDatosCompletos[[#This Row],[CodigoProyecto]],"!H",CELL("fila",INDIRECT(TablaDatosCompletos[[#This Row],[Referencia]]))+7)))</f>
        <v>0</v>
      </c>
      <c r="V11" s="18" t="str" cm="1">
        <f t="array" aca="1" ref="V11" ca="1">IF(INDIRECT(CONCATENATE(TablaDatosCompletos[[#This Row],[CodigoProyecto]],"!G",CELL("fila",INDIRECT(TablaDatosCompletos[[#This Row],[Referencia]]))+7))=0,"",INDIRECT(CONCATENATE(TablaDatosCompletos[[#This Row],[CodigoProyecto]],"!G",CELL("fila",INDIRECT(TablaDatosCompletos[[#This Row],[Referencia]]))+7)))</f>
        <v>MW</v>
      </c>
    </row>
    <row r="12" spans="1:22" ht="72.5" x14ac:dyDescent="0.35">
      <c r="A12" s="17">
        <f>DatosGenerales!$D$7</f>
        <v>0</v>
      </c>
      <c r="B12" s="17">
        <f>DatosGenerales!$D$11</f>
        <v>0</v>
      </c>
      <c r="C12" s="17" cm="1">
        <f t="array" aca="1" ref="C12" ca="1">INDIRECT(CONCATENATE(TablaDatosCompletos[[#This Row],[CodigoProyecto]],"!$E$3"))</f>
        <v>0</v>
      </c>
      <c r="D12" s="17" t="str">
        <f ca="1">IF(TablaDatosCompletos[[#This Row],[Proyecto]]=0,"NO","SI")</f>
        <v>NO</v>
      </c>
      <c r="E12" s="17" t="s">
        <v>8</v>
      </c>
      <c r="F12" s="17" t="s">
        <v>227</v>
      </c>
      <c r="G12" s="20" t="s">
        <v>74</v>
      </c>
      <c r="H12" s="18" t="s">
        <v>43</v>
      </c>
      <c r="I12" s="19" t="s">
        <v>44</v>
      </c>
      <c r="J12" s="17" t="s">
        <v>85</v>
      </c>
      <c r="K12" s="18" t="s">
        <v>86</v>
      </c>
      <c r="L12" s="18" t="s">
        <v>233</v>
      </c>
      <c r="M12" s="18" t="str" cm="1">
        <f t="array" aca="1" ref="M12" ca="1">IF(INDIRECT(CONCATENATE(TablaDatosCompletos[[#This Row],[CodigoProyecto]],"!B",CELL("fila",INDIRECT(TablaDatosCompletos[[#This Row],[Referencia]]))))="Incluir","SI","NO")</f>
        <v>NO</v>
      </c>
      <c r="N12" s="55" cm="1">
        <f t="array" aca="1" ref="N12" ca="1">IF(TablaDatosCompletos[[#This Row],[UsarAI]]="NO",0,INDIRECT(CONCATENATE(TablaDatosCompletos[[#This Row],[CodigoProyecto]],"!E",CELL("fila",INDIRECT(TablaDatosCompletos[[#This Row],[Referencia]]))+2)))</f>
        <v>0</v>
      </c>
      <c r="O12" s="18" t="str" cm="1">
        <f t="array" aca="1" ref="O12" ca="1">IF(INDIRECT(CONCATENATE(TablaDatosCompletos[[#This Row],[CodigoProyecto]],"!E",CELL("fila",INDIRECT(TablaDatosCompletos[[#This Row],[Referencia]]))+6))=0,"",INDIRECT(CONCATENATE(TablaDatosCompletos[[#This Row],[CodigoProyecto]],"!E",CELL("fila",INDIRECT(TablaDatosCompletos[[#This Row],[Referencia]]))+6)))</f>
        <v>RCO22</v>
      </c>
      <c r="P12" s="18" t="str" cm="1">
        <f t="array" aca="1" ref="P12"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2" s="18" cm="1">
        <f t="array" aca="1" ref="Q12" ca="1">IF(TablaDatosCompletos[[#This Row],[UsarAI]]="NO",0,INDIRECT(CONCATENATE(TablaDatosCompletos[[#This Row],[CodigoProyecto]],"!H",CELL("fila",INDIRECT(TablaDatosCompletos[[#This Row],[Referencia]]))+6)))</f>
        <v>0</v>
      </c>
      <c r="R12" s="18" t="str" cm="1">
        <f t="array" aca="1" ref="R12" ca="1">IF(INDIRECT(CONCATENATE(TablaDatosCompletos[[#This Row],[CodigoProyecto]],"!G",CELL("fila",INDIRECT(TablaDatosCompletos[[#This Row],[Referencia]]))+6))=0,"",INDIRECT(CONCATENATE(TablaDatosCompletos[[#This Row],[CodigoProyecto]],"!G",CELL("fila",INDIRECT(TablaDatosCompletos[[#This Row],[Referencia]]))+6)))</f>
        <v>KW  </v>
      </c>
      <c r="S12" s="18" t="str" cm="1">
        <f t="array" aca="1" ref="S12" ca="1">IF(INDIRECT(CONCATENATE(TablaDatosCompletos[[#This Row],[CodigoProyecto]],"!E",CELL("fila",INDIRECT(TablaDatosCompletos[[#This Row],[Referencia]]))+7))=0,"",INDIRECT(CONCATENATE(TablaDatosCompletos[[#This Row],[CodigoProyecto]],"!E",CELL("fila",INDIRECT(TablaDatosCompletos[[#This Row],[Referencia]]))+7)))</f>
        <v>RCR32</v>
      </c>
      <c r="T12" s="18" t="str" cm="1">
        <f t="array" aca="1" ref="T12"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2" s="124" cm="1">
        <f t="array" aca="1" ref="U12" ca="1">IF(TablaDatosCompletos[[#This Row],[UsarAI]]="NO",0,INDIRECT(CONCATENATE(TablaDatosCompletos[[#This Row],[CodigoProyecto]],"!H",CELL("fila",INDIRECT(TablaDatosCompletos[[#This Row],[Referencia]]))+7)))</f>
        <v>0</v>
      </c>
      <c r="V12" s="18" t="str" cm="1">
        <f t="array" aca="1" ref="V12" ca="1">IF(INDIRECT(CONCATENATE(TablaDatosCompletos[[#This Row],[CodigoProyecto]],"!G",CELL("fila",INDIRECT(TablaDatosCompletos[[#This Row],[Referencia]]))+7))=0,"",INDIRECT(CONCATENATE(TablaDatosCompletos[[#This Row],[CodigoProyecto]],"!G",CELL("fila",INDIRECT(TablaDatosCompletos[[#This Row],[Referencia]]))+7)))</f>
        <v>MW</v>
      </c>
    </row>
    <row r="13" spans="1:22" ht="72.5" x14ac:dyDescent="0.35">
      <c r="A13" s="17">
        <f>DatosGenerales!$D$7</f>
        <v>0</v>
      </c>
      <c r="B13" s="17">
        <f>DatosGenerales!$D$11</f>
        <v>0</v>
      </c>
      <c r="C13" s="17" cm="1">
        <f t="array" aca="1" ref="C13" ca="1">INDIRECT(CONCATENATE(TablaDatosCompletos[[#This Row],[CodigoProyecto]],"!$E$3"))</f>
        <v>0</v>
      </c>
      <c r="D13" s="17" t="str">
        <f ca="1">IF(TablaDatosCompletos[[#This Row],[Proyecto]]=0,"NO","SI")</f>
        <v>NO</v>
      </c>
      <c r="E13" s="17" t="s">
        <v>8</v>
      </c>
      <c r="F13" s="17" t="s">
        <v>227</v>
      </c>
      <c r="G13" s="20" t="s">
        <v>74</v>
      </c>
      <c r="H13" s="18" t="s">
        <v>43</v>
      </c>
      <c r="I13" s="19" t="s">
        <v>44</v>
      </c>
      <c r="J13" s="17" t="s">
        <v>87</v>
      </c>
      <c r="K13" s="18" t="s">
        <v>88</v>
      </c>
      <c r="L13" s="18" t="s">
        <v>234</v>
      </c>
      <c r="M13" s="18" t="str" cm="1">
        <f t="array" aca="1" ref="M13" ca="1">IF(INDIRECT(CONCATENATE(TablaDatosCompletos[[#This Row],[CodigoProyecto]],"!B",CELL("fila",INDIRECT(TablaDatosCompletos[[#This Row],[Referencia]]))))="Incluir","SI","NO")</f>
        <v>NO</v>
      </c>
      <c r="N13" s="55" cm="1">
        <f t="array" aca="1" ref="N13" ca="1">IF(TablaDatosCompletos[[#This Row],[UsarAI]]="NO",0,INDIRECT(CONCATENATE(TablaDatosCompletos[[#This Row],[CodigoProyecto]],"!E",CELL("fila",INDIRECT(TablaDatosCompletos[[#This Row],[Referencia]]))+2)))</f>
        <v>0</v>
      </c>
      <c r="O13" s="18" t="str" cm="1">
        <f t="array" aca="1" ref="O13" ca="1">IF(INDIRECT(CONCATENATE(TablaDatosCompletos[[#This Row],[CodigoProyecto]],"!E",CELL("fila",INDIRECT(TablaDatosCompletos[[#This Row],[Referencia]]))+6))=0,"",INDIRECT(CONCATENATE(TablaDatosCompletos[[#This Row],[CodigoProyecto]],"!E",CELL("fila",INDIRECT(TablaDatosCompletos[[#This Row],[Referencia]]))+6)))</f>
        <v>RCO22</v>
      </c>
      <c r="P13" s="18" t="str" cm="1">
        <f t="array" aca="1" ref="P13"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3" s="18" cm="1">
        <f t="array" aca="1" ref="Q13" ca="1">IF(TablaDatosCompletos[[#This Row],[UsarAI]]="NO",0,INDIRECT(CONCATENATE(TablaDatosCompletos[[#This Row],[CodigoProyecto]],"!H",CELL("fila",INDIRECT(TablaDatosCompletos[[#This Row],[Referencia]]))+6)))</f>
        <v>0</v>
      </c>
      <c r="R13" s="18" t="str" cm="1">
        <f t="array" aca="1" ref="R13" ca="1">IF(INDIRECT(CONCATENATE(TablaDatosCompletos[[#This Row],[CodigoProyecto]],"!G",CELL("fila",INDIRECT(TablaDatosCompletos[[#This Row],[Referencia]]))+6))=0,"",INDIRECT(CONCATENATE(TablaDatosCompletos[[#This Row],[CodigoProyecto]],"!G",CELL("fila",INDIRECT(TablaDatosCompletos[[#This Row],[Referencia]]))+6)))</f>
        <v>KW  </v>
      </c>
      <c r="S13" s="18" t="str" cm="1">
        <f t="array" aca="1" ref="S13" ca="1">IF(INDIRECT(CONCATENATE(TablaDatosCompletos[[#This Row],[CodigoProyecto]],"!E",CELL("fila",INDIRECT(TablaDatosCompletos[[#This Row],[Referencia]]))+7))=0,"",INDIRECT(CONCATENATE(TablaDatosCompletos[[#This Row],[CodigoProyecto]],"!E",CELL("fila",INDIRECT(TablaDatosCompletos[[#This Row],[Referencia]]))+7)))</f>
        <v>RCR32</v>
      </c>
      <c r="T13" s="18" t="str" cm="1">
        <f t="array" aca="1" ref="T13"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3" s="124" cm="1">
        <f t="array" aca="1" ref="U13" ca="1">IF(TablaDatosCompletos[[#This Row],[UsarAI]]="NO",0,INDIRECT(CONCATENATE(TablaDatosCompletos[[#This Row],[CodigoProyecto]],"!H",CELL("fila",INDIRECT(TablaDatosCompletos[[#This Row],[Referencia]]))+7)))</f>
        <v>0</v>
      </c>
      <c r="V13" s="18" t="str" cm="1">
        <f t="array" aca="1" ref="V13" ca="1">IF(INDIRECT(CONCATENATE(TablaDatosCompletos[[#This Row],[CodigoProyecto]],"!G",CELL("fila",INDIRECT(TablaDatosCompletos[[#This Row],[Referencia]]))+7))=0,"",INDIRECT(CONCATENATE(TablaDatosCompletos[[#This Row],[CodigoProyecto]],"!G",CELL("fila",INDIRECT(TablaDatosCompletos[[#This Row],[Referencia]]))+7)))</f>
        <v>MW</v>
      </c>
    </row>
    <row r="14" spans="1:22" ht="72.5" x14ac:dyDescent="0.35">
      <c r="A14" s="17">
        <f>DatosGenerales!$D$7</f>
        <v>0</v>
      </c>
      <c r="B14" s="17">
        <f>DatosGenerales!$D$11</f>
        <v>0</v>
      </c>
      <c r="C14" s="17" cm="1">
        <f t="array" aca="1" ref="C14" ca="1">INDIRECT(CONCATENATE(TablaDatosCompletos[[#This Row],[CodigoProyecto]],"!$E$3"))</f>
        <v>0</v>
      </c>
      <c r="D14" s="17" t="str">
        <f ca="1">IF(TablaDatosCompletos[[#This Row],[Proyecto]]=0,"NO","SI")</f>
        <v>NO</v>
      </c>
      <c r="E14" s="17" t="s">
        <v>8</v>
      </c>
      <c r="F14" s="17" t="s">
        <v>227</v>
      </c>
      <c r="G14" s="20" t="s">
        <v>74</v>
      </c>
      <c r="H14" s="18" t="s">
        <v>43</v>
      </c>
      <c r="I14" s="19" t="s">
        <v>44</v>
      </c>
      <c r="J14" s="17" t="s">
        <v>89</v>
      </c>
      <c r="K14" s="18" t="s">
        <v>90</v>
      </c>
      <c r="L14" s="18" t="s">
        <v>235</v>
      </c>
      <c r="M14" s="18" t="str" cm="1">
        <f t="array" aca="1" ref="M14" ca="1">IF(INDIRECT(CONCATENATE(TablaDatosCompletos[[#This Row],[CodigoProyecto]],"!B",CELL("fila",INDIRECT(TablaDatosCompletos[[#This Row],[Referencia]]))))="Incluir","SI","NO")</f>
        <v>NO</v>
      </c>
      <c r="N14" s="55" cm="1">
        <f t="array" aca="1" ref="N14" ca="1">IF(TablaDatosCompletos[[#This Row],[UsarAI]]="NO",0,INDIRECT(CONCATENATE(TablaDatosCompletos[[#This Row],[CodigoProyecto]],"!E",CELL("fila",INDIRECT(TablaDatosCompletos[[#This Row],[Referencia]]))+2)))</f>
        <v>0</v>
      </c>
      <c r="O14" s="18" t="str" cm="1">
        <f t="array" aca="1" ref="O14" ca="1">IF(INDIRECT(CONCATENATE(TablaDatosCompletos[[#This Row],[CodigoProyecto]],"!E",CELL("fila",INDIRECT(TablaDatosCompletos[[#This Row],[Referencia]]))+6))=0,"",INDIRECT(CONCATENATE(TablaDatosCompletos[[#This Row],[CodigoProyecto]],"!E",CELL("fila",INDIRECT(TablaDatosCompletos[[#This Row],[Referencia]]))+6)))</f>
        <v>RCO22</v>
      </c>
      <c r="P14" s="18" t="str" cm="1">
        <f t="array" aca="1" ref="P14"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4" s="18" cm="1">
        <f t="array" aca="1" ref="Q14" ca="1">IF(TablaDatosCompletos[[#This Row],[UsarAI]]="NO",0,INDIRECT(CONCATENATE(TablaDatosCompletos[[#This Row],[CodigoProyecto]],"!H",CELL("fila",INDIRECT(TablaDatosCompletos[[#This Row],[Referencia]]))+6)))</f>
        <v>0</v>
      </c>
      <c r="R14" s="18" t="str" cm="1">
        <f t="array" aca="1" ref="R14" ca="1">IF(INDIRECT(CONCATENATE(TablaDatosCompletos[[#This Row],[CodigoProyecto]],"!G",CELL("fila",INDIRECT(TablaDatosCompletos[[#This Row],[Referencia]]))+6))=0,"",INDIRECT(CONCATENATE(TablaDatosCompletos[[#This Row],[CodigoProyecto]],"!G",CELL("fila",INDIRECT(TablaDatosCompletos[[#This Row],[Referencia]]))+6)))</f>
        <v>KW  </v>
      </c>
      <c r="S14" s="18" t="str" cm="1">
        <f t="array" aca="1" ref="S14" ca="1">IF(INDIRECT(CONCATENATE(TablaDatosCompletos[[#This Row],[CodigoProyecto]],"!E",CELL("fila",INDIRECT(TablaDatosCompletos[[#This Row],[Referencia]]))+7))=0,"",INDIRECT(CONCATENATE(TablaDatosCompletos[[#This Row],[CodigoProyecto]],"!E",CELL("fila",INDIRECT(TablaDatosCompletos[[#This Row],[Referencia]]))+7)))</f>
        <v>RCR32</v>
      </c>
      <c r="T14" s="18" t="str" cm="1">
        <f t="array" aca="1" ref="T14"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4" s="124" cm="1">
        <f t="array" aca="1" ref="U14" ca="1">IF(TablaDatosCompletos[[#This Row],[UsarAI]]="NO",0,INDIRECT(CONCATENATE(TablaDatosCompletos[[#This Row],[CodigoProyecto]],"!H",CELL("fila",INDIRECT(TablaDatosCompletos[[#This Row],[Referencia]]))+7)))</f>
        <v>0</v>
      </c>
      <c r="V14" s="18" t="str" cm="1">
        <f t="array" aca="1" ref="V14" ca="1">IF(INDIRECT(CONCATENATE(TablaDatosCompletos[[#This Row],[CodigoProyecto]],"!G",CELL("fila",INDIRECT(TablaDatosCompletos[[#This Row],[Referencia]]))+7))=0,"",INDIRECT(CONCATENATE(TablaDatosCompletos[[#This Row],[CodigoProyecto]],"!G",CELL("fila",INDIRECT(TablaDatosCompletos[[#This Row],[Referencia]]))+7)))</f>
        <v>MW</v>
      </c>
    </row>
    <row r="15" spans="1:22" ht="72.5" x14ac:dyDescent="0.35">
      <c r="A15" s="17">
        <f>DatosGenerales!$D$7</f>
        <v>0</v>
      </c>
      <c r="B15" s="17">
        <f>DatosGenerales!$D$11</f>
        <v>0</v>
      </c>
      <c r="C15" s="17" cm="1">
        <f t="array" aca="1" ref="C15" ca="1">INDIRECT(CONCATENATE(TablaDatosCompletos[[#This Row],[CodigoProyecto]],"!$E$3"))</f>
        <v>0</v>
      </c>
      <c r="D15" s="17" t="str">
        <f ca="1">IF(TablaDatosCompletos[[#This Row],[Proyecto]]=0,"NO","SI")</f>
        <v>NO</v>
      </c>
      <c r="E15" s="17" t="s">
        <v>8</v>
      </c>
      <c r="F15" s="17" t="s">
        <v>227</v>
      </c>
      <c r="G15" s="20" t="s">
        <v>74</v>
      </c>
      <c r="H15" s="18" t="s">
        <v>43</v>
      </c>
      <c r="I15" s="19" t="s">
        <v>44</v>
      </c>
      <c r="J15" s="17" t="s">
        <v>91</v>
      </c>
      <c r="K15" s="18" t="s">
        <v>92</v>
      </c>
      <c r="L15" s="18" t="s">
        <v>236</v>
      </c>
      <c r="M15" s="18" t="str" cm="1">
        <f t="array" aca="1" ref="M15" ca="1">IF(INDIRECT(CONCATENATE(TablaDatosCompletos[[#This Row],[CodigoProyecto]],"!B",CELL("fila",INDIRECT(TablaDatosCompletos[[#This Row],[Referencia]]))))="Incluir","SI","NO")</f>
        <v>NO</v>
      </c>
      <c r="N15" s="55" cm="1">
        <f t="array" aca="1" ref="N15" ca="1">IF(TablaDatosCompletos[[#This Row],[UsarAI]]="NO",0,INDIRECT(CONCATENATE(TablaDatosCompletos[[#This Row],[CodigoProyecto]],"!E",CELL("fila",INDIRECT(TablaDatosCompletos[[#This Row],[Referencia]]))+2)))</f>
        <v>0</v>
      </c>
      <c r="O15" s="18" t="str" cm="1">
        <f t="array" aca="1" ref="O15" ca="1">IF(INDIRECT(CONCATENATE(TablaDatosCompletos[[#This Row],[CodigoProyecto]],"!E",CELL("fila",INDIRECT(TablaDatosCompletos[[#This Row],[Referencia]]))+6))=0,"",INDIRECT(CONCATENATE(TablaDatosCompletos[[#This Row],[CodigoProyecto]],"!E",CELL("fila",INDIRECT(TablaDatosCompletos[[#This Row],[Referencia]]))+6)))</f>
        <v>RCO22</v>
      </c>
      <c r="P15" s="18" t="str" cm="1">
        <f t="array" aca="1" ref="P15"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5" s="18" cm="1">
        <f t="array" aca="1" ref="Q15" ca="1">IF(TablaDatosCompletos[[#This Row],[UsarAI]]="NO",0,INDIRECT(CONCATENATE(TablaDatosCompletos[[#This Row],[CodigoProyecto]],"!H",CELL("fila",INDIRECT(TablaDatosCompletos[[#This Row],[Referencia]]))+6)))</f>
        <v>0</v>
      </c>
      <c r="R15" s="18" t="str" cm="1">
        <f t="array" aca="1" ref="R15" ca="1">IF(INDIRECT(CONCATENATE(TablaDatosCompletos[[#This Row],[CodigoProyecto]],"!G",CELL("fila",INDIRECT(TablaDatosCompletos[[#This Row],[Referencia]]))+6))=0,"",INDIRECT(CONCATENATE(TablaDatosCompletos[[#This Row],[CodigoProyecto]],"!G",CELL("fila",INDIRECT(TablaDatosCompletos[[#This Row],[Referencia]]))+6)))</f>
        <v>KW  </v>
      </c>
      <c r="S15" s="18" t="str" cm="1">
        <f t="array" aca="1" ref="S15" ca="1">IF(INDIRECT(CONCATENATE(TablaDatosCompletos[[#This Row],[CodigoProyecto]],"!E",CELL("fila",INDIRECT(TablaDatosCompletos[[#This Row],[Referencia]]))+7))=0,"",INDIRECT(CONCATENATE(TablaDatosCompletos[[#This Row],[CodigoProyecto]],"!E",CELL("fila",INDIRECT(TablaDatosCompletos[[#This Row],[Referencia]]))+7)))</f>
        <v>RCR32</v>
      </c>
      <c r="T15" s="18" t="str" cm="1">
        <f t="array" aca="1" ref="T15"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5" s="124" cm="1">
        <f t="array" aca="1" ref="U15" ca="1">IF(TablaDatosCompletos[[#This Row],[UsarAI]]="NO",0,INDIRECT(CONCATENATE(TablaDatosCompletos[[#This Row],[CodigoProyecto]],"!H",CELL("fila",INDIRECT(TablaDatosCompletos[[#This Row],[Referencia]]))+7)))</f>
        <v>0</v>
      </c>
      <c r="V15" s="18" t="str" cm="1">
        <f t="array" aca="1" ref="V15" ca="1">IF(INDIRECT(CONCATENATE(TablaDatosCompletos[[#This Row],[CodigoProyecto]],"!G",CELL("fila",INDIRECT(TablaDatosCompletos[[#This Row],[Referencia]]))+7))=0,"",INDIRECT(CONCATENATE(TablaDatosCompletos[[#This Row],[CodigoProyecto]],"!G",CELL("fila",INDIRECT(TablaDatosCompletos[[#This Row],[Referencia]]))+7)))</f>
        <v>MW</v>
      </c>
    </row>
    <row r="16" spans="1:22" ht="72.5" x14ac:dyDescent="0.35">
      <c r="A16" s="17">
        <f>DatosGenerales!$D$7</f>
        <v>0</v>
      </c>
      <c r="B16" s="17">
        <f>DatosGenerales!$D$11</f>
        <v>0</v>
      </c>
      <c r="C16" s="17" cm="1">
        <f t="array" aca="1" ref="C16" ca="1">INDIRECT(CONCATENATE(TablaDatosCompletos[[#This Row],[CodigoProyecto]],"!$E$3"))</f>
        <v>0</v>
      </c>
      <c r="D16" s="17" t="str">
        <f ca="1">IF(TablaDatosCompletos[[#This Row],[Proyecto]]=0,"NO","SI")</f>
        <v>NO</v>
      </c>
      <c r="E16" s="17" t="s">
        <v>8</v>
      </c>
      <c r="F16" s="17" t="s">
        <v>227</v>
      </c>
      <c r="G16" s="20" t="s">
        <v>74</v>
      </c>
      <c r="H16" s="18" t="s">
        <v>45</v>
      </c>
      <c r="I16" s="19" t="s">
        <v>46</v>
      </c>
      <c r="J16" s="17" t="s">
        <v>93</v>
      </c>
      <c r="K16" s="18" t="s">
        <v>94</v>
      </c>
      <c r="L16" s="18" t="s">
        <v>237</v>
      </c>
      <c r="M16" s="18" t="str" cm="1">
        <f t="array" aca="1" ref="M16" ca="1">IF(INDIRECT(CONCATENATE(TablaDatosCompletos[[#This Row],[CodigoProyecto]],"!B",CELL("fila",INDIRECT(TablaDatosCompletos[[#This Row],[Referencia]]))))="Incluir","SI","NO")</f>
        <v>NO</v>
      </c>
      <c r="N16" s="55" cm="1">
        <f t="array" aca="1" ref="N16" ca="1">IF(TablaDatosCompletos[[#This Row],[UsarAI]]="NO",0,INDIRECT(CONCATENATE(TablaDatosCompletos[[#This Row],[CodigoProyecto]],"!E",CELL("fila",INDIRECT(TablaDatosCompletos[[#This Row],[Referencia]]))+2)))</f>
        <v>0</v>
      </c>
      <c r="O16" s="18" t="str" cm="1">
        <f t="array" aca="1" ref="O16" ca="1">IF(INDIRECT(CONCATENATE(TablaDatosCompletos[[#This Row],[CodigoProyecto]],"!E",CELL("fila",INDIRECT(TablaDatosCompletos[[#This Row],[Referencia]]))+6))=0,"",INDIRECT(CONCATENATE(TablaDatosCompletos[[#This Row],[CodigoProyecto]],"!E",CELL("fila",INDIRECT(TablaDatosCompletos[[#This Row],[Referencia]]))+6)))</f>
        <v>RCO57</v>
      </c>
      <c r="P16" s="18" t="str" cm="1">
        <f t="array" aca="1" ref="P16"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16" s="18" cm="1">
        <f t="array" aca="1" ref="Q16" ca="1">IF(TablaDatosCompletos[[#This Row],[UsarAI]]="NO",0,INDIRECT(CONCATENATE(TablaDatosCompletos[[#This Row],[CodigoProyecto]],"!H",CELL("fila",INDIRECT(TablaDatosCompletos[[#This Row],[Referencia]]))+6)))</f>
        <v>0</v>
      </c>
      <c r="R16" s="18" t="str" cm="1">
        <f t="array" aca="1" ref="R16" ca="1">IF(INDIRECT(CONCATENATE(TablaDatosCompletos[[#This Row],[CodigoProyecto]],"!G",CELL("fila",INDIRECT(TablaDatosCompletos[[#This Row],[Referencia]]))+6))=0,"",INDIRECT(CONCATENATE(TablaDatosCompletos[[#This Row],[CodigoProyecto]],"!G",CELL("fila",INDIRECT(TablaDatosCompletos[[#This Row],[Referencia]]))+6)))</f>
        <v>RCO 57:Pasajeros</v>
      </c>
      <c r="S16" s="18" t="str" cm="1">
        <f t="array" aca="1" ref="S16" ca="1">IF(INDIRECT(CONCATENATE(TablaDatosCompletos[[#This Row],[CodigoProyecto]],"!E",CELL("fila",INDIRECT(TablaDatosCompletos[[#This Row],[Referencia]]))+7))=0,"",INDIRECT(CONCATENATE(TablaDatosCompletos[[#This Row],[CodigoProyecto]],"!E",CELL("fila",INDIRECT(TablaDatosCompletos[[#This Row],[Referencia]]))+7)))</f>
        <v>RCR62</v>
      </c>
      <c r="T16" s="18" t="str" cm="1">
        <f t="array" aca="1" ref="T16"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6" s="124" cm="1">
        <f t="array" aca="1" ref="U16" ca="1">IF(TablaDatosCompletos[[#This Row],[UsarAI]]="NO",0,INDIRECT(CONCATENATE(TablaDatosCompletos[[#This Row],[CodigoProyecto]],"!H",CELL("fila",INDIRECT(TablaDatosCompletos[[#This Row],[Referencia]]))+7)))</f>
        <v>0</v>
      </c>
      <c r="V16" s="18" t="str" cm="1">
        <f t="array" aca="1" ref="V16" ca="1">IF(INDIRECT(CONCATENATE(TablaDatosCompletos[[#This Row],[CodigoProyecto]],"!G",CELL("fila",INDIRECT(TablaDatosCompletos[[#This Row],[Referencia]]))+7))=0,"",INDIRECT(CONCATENATE(TablaDatosCompletos[[#This Row],[CodigoProyecto]],"!G",CELL("fila",INDIRECT(TablaDatosCompletos[[#This Row],[Referencia]]))+7)))</f>
        <v>RCR 62: Usuarios / año</v>
      </c>
    </row>
    <row r="17" spans="1:22" ht="72.5" x14ac:dyDescent="0.35">
      <c r="A17" s="17">
        <f>DatosGenerales!$D$7</f>
        <v>0</v>
      </c>
      <c r="B17" s="17">
        <f>DatosGenerales!$D$11</f>
        <v>0</v>
      </c>
      <c r="C17" s="17" cm="1">
        <f t="array" aca="1" ref="C17" ca="1">INDIRECT(CONCATENATE(TablaDatosCompletos[[#This Row],[CodigoProyecto]],"!$E$3"))</f>
        <v>0</v>
      </c>
      <c r="D17" s="17" t="str">
        <f ca="1">IF(TablaDatosCompletos[[#This Row],[Proyecto]]=0,"NO","SI")</f>
        <v>NO</v>
      </c>
      <c r="E17" s="17" t="s">
        <v>8</v>
      </c>
      <c r="F17" s="17" t="s">
        <v>227</v>
      </c>
      <c r="G17" s="20" t="s">
        <v>74</v>
      </c>
      <c r="H17" s="18" t="s">
        <v>45</v>
      </c>
      <c r="I17" s="19" t="s">
        <v>46</v>
      </c>
      <c r="J17" s="17" t="s">
        <v>95</v>
      </c>
      <c r="K17" s="18" t="s">
        <v>96</v>
      </c>
      <c r="L17" s="18" t="s">
        <v>238</v>
      </c>
      <c r="M17" s="18" t="str" cm="1">
        <f t="array" aca="1" ref="M17" ca="1">IF(INDIRECT(CONCATENATE(TablaDatosCompletos[[#This Row],[CodigoProyecto]],"!B",CELL("fila",INDIRECT(TablaDatosCompletos[[#This Row],[Referencia]]))))="Incluir","SI","NO")</f>
        <v>NO</v>
      </c>
      <c r="N17" s="55" cm="1">
        <f t="array" aca="1" ref="N17" ca="1">IF(TablaDatosCompletos[[#This Row],[UsarAI]]="NO",0,INDIRECT(CONCATENATE(TablaDatosCompletos[[#This Row],[CodigoProyecto]],"!E",CELL("fila",INDIRECT(TablaDatosCompletos[[#This Row],[Referencia]]))+2)))</f>
        <v>0</v>
      </c>
      <c r="O17" s="18" t="str" cm="1">
        <f t="array" aca="1" ref="O17" ca="1">IF(INDIRECT(CONCATENATE(TablaDatosCompletos[[#This Row],[CodigoProyecto]],"!E",CELL("fila",INDIRECT(TablaDatosCompletos[[#This Row],[Referencia]]))+6))=0,"",INDIRECT(CONCATENATE(TablaDatosCompletos[[#This Row],[CodigoProyecto]],"!E",CELL("fila",INDIRECT(TablaDatosCompletos[[#This Row],[Referencia]]))+6)))</f>
        <v>RCO57</v>
      </c>
      <c r="P17" s="18" t="str" cm="1">
        <f t="array" aca="1" ref="P17"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17" s="18" cm="1">
        <f t="array" aca="1" ref="Q17" ca="1">IF(TablaDatosCompletos[[#This Row],[UsarAI]]="NO",0,INDIRECT(CONCATENATE(TablaDatosCompletos[[#This Row],[CodigoProyecto]],"!H",CELL("fila",INDIRECT(TablaDatosCompletos[[#This Row],[Referencia]]))+6)))</f>
        <v>0</v>
      </c>
      <c r="R17" s="18" t="str" cm="1">
        <f t="array" aca="1" ref="R17" ca="1">IF(INDIRECT(CONCATENATE(TablaDatosCompletos[[#This Row],[CodigoProyecto]],"!G",CELL("fila",INDIRECT(TablaDatosCompletos[[#This Row],[Referencia]]))+6))=0,"",INDIRECT(CONCATENATE(TablaDatosCompletos[[#This Row],[CodigoProyecto]],"!G",CELL("fila",INDIRECT(TablaDatosCompletos[[#This Row],[Referencia]]))+6)))</f>
        <v>RCO 57:Pasajeros</v>
      </c>
      <c r="S17" s="18" t="str" cm="1">
        <f t="array" aca="1" ref="S17" ca="1">IF(INDIRECT(CONCATENATE(TablaDatosCompletos[[#This Row],[CodigoProyecto]],"!E",CELL("fila",INDIRECT(TablaDatosCompletos[[#This Row],[Referencia]]))+7))=0,"",INDIRECT(CONCATENATE(TablaDatosCompletos[[#This Row],[CodigoProyecto]],"!E",CELL("fila",INDIRECT(TablaDatosCompletos[[#This Row],[Referencia]]))+7)))</f>
        <v>RCR62</v>
      </c>
      <c r="T17" s="18" t="str" cm="1">
        <f t="array" aca="1" ref="T17"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7" s="124" cm="1">
        <f t="array" aca="1" ref="U17" ca="1">IF(TablaDatosCompletos[[#This Row],[UsarAI]]="NO",0,INDIRECT(CONCATENATE(TablaDatosCompletos[[#This Row],[CodigoProyecto]],"!H",CELL("fila",INDIRECT(TablaDatosCompletos[[#This Row],[Referencia]]))+7)))</f>
        <v>0</v>
      </c>
      <c r="V17" s="18" t="str" cm="1">
        <f t="array" aca="1" ref="V17" ca="1">IF(INDIRECT(CONCATENATE(TablaDatosCompletos[[#This Row],[CodigoProyecto]],"!G",CELL("fila",INDIRECT(TablaDatosCompletos[[#This Row],[Referencia]]))+7))=0,"",INDIRECT(CONCATENATE(TablaDatosCompletos[[#This Row],[CodigoProyecto]],"!G",CELL("fila",INDIRECT(TablaDatosCompletos[[#This Row],[Referencia]]))+7)))</f>
        <v>RCR 62: Usuarios / año</v>
      </c>
    </row>
    <row r="18" spans="1:22" ht="72.5" x14ac:dyDescent="0.35">
      <c r="A18" s="17">
        <f>DatosGenerales!$D$7</f>
        <v>0</v>
      </c>
      <c r="B18" s="17">
        <f>DatosGenerales!$D$11</f>
        <v>0</v>
      </c>
      <c r="C18" s="17" cm="1">
        <f t="array" aca="1" ref="C18" ca="1">INDIRECT(CONCATENATE(TablaDatosCompletos[[#This Row],[CodigoProyecto]],"!$E$3"))</f>
        <v>0</v>
      </c>
      <c r="D18" s="17" t="str">
        <f ca="1">IF(TablaDatosCompletos[[#This Row],[Proyecto]]=0,"NO","SI")</f>
        <v>NO</v>
      </c>
      <c r="E18" s="17" t="s">
        <v>8</v>
      </c>
      <c r="F18" s="17" t="s">
        <v>227</v>
      </c>
      <c r="G18" s="20" t="s">
        <v>74</v>
      </c>
      <c r="H18" s="18" t="s">
        <v>45</v>
      </c>
      <c r="I18" s="19" t="s">
        <v>46</v>
      </c>
      <c r="J18" s="17" t="s">
        <v>97</v>
      </c>
      <c r="K18" s="18" t="s">
        <v>98</v>
      </c>
      <c r="L18" s="18" t="s">
        <v>239</v>
      </c>
      <c r="M18" s="18" t="str" cm="1">
        <f t="array" aca="1" ref="M18" ca="1">IF(INDIRECT(CONCATENATE(TablaDatosCompletos[[#This Row],[CodigoProyecto]],"!B",CELL("fila",INDIRECT(TablaDatosCompletos[[#This Row],[Referencia]]))))="Incluir","SI","NO")</f>
        <v>NO</v>
      </c>
      <c r="N18" s="55" cm="1">
        <f t="array" aca="1" ref="N18" ca="1">IF(TablaDatosCompletos[[#This Row],[UsarAI]]="NO",0,INDIRECT(CONCATENATE(TablaDatosCompletos[[#This Row],[CodigoProyecto]],"!E",CELL("fila",INDIRECT(TablaDatosCompletos[[#This Row],[Referencia]]))+2)))</f>
        <v>0</v>
      </c>
      <c r="O18" s="18" t="str" cm="1">
        <f t="array" aca="1" ref="O18" ca="1">IF(INDIRECT(CONCATENATE(TablaDatosCompletos[[#This Row],[CodigoProyecto]],"!E",CELL("fila",INDIRECT(TablaDatosCompletos[[#This Row],[Referencia]]))+6))=0,"",INDIRECT(CONCATENATE(TablaDatosCompletos[[#This Row],[CodigoProyecto]],"!E",CELL("fila",INDIRECT(TablaDatosCompletos[[#This Row],[Referencia]]))+6)))</f>
        <v>RCO58</v>
      </c>
      <c r="P18" s="18" t="str" cm="1">
        <f t="array" aca="1" ref="P18"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18" s="18" cm="1">
        <f t="array" aca="1" ref="Q18" ca="1">IF(TablaDatosCompletos[[#This Row],[UsarAI]]="NO",0,INDIRECT(CONCATENATE(TablaDatosCompletos[[#This Row],[CodigoProyecto]],"!H",CELL("fila",INDIRECT(TablaDatosCompletos[[#This Row],[Referencia]]))+6)))</f>
        <v>0</v>
      </c>
      <c r="R18" s="18" t="str" cm="1">
        <f t="array" aca="1" ref="R18" ca="1">IF(INDIRECT(CONCATENATE(TablaDatosCompletos[[#This Row],[CodigoProyecto]],"!G",CELL("fila",INDIRECT(TablaDatosCompletos[[#This Row],[Referencia]]))+6))=0,"",INDIRECT(CONCATENATE(TablaDatosCompletos[[#This Row],[CodigoProyecto]],"!G",CELL("fila",INDIRECT(TablaDatosCompletos[[#This Row],[Referencia]]))+6)))</f>
        <v>RCO 58:  Km</v>
      </c>
      <c r="S18" s="18" t="str" cm="1">
        <f t="array" aca="1" ref="S18" ca="1">IF(INDIRECT(CONCATENATE(TablaDatosCompletos[[#This Row],[CodigoProyecto]],"!E",CELL("fila",INDIRECT(TablaDatosCompletos[[#This Row],[Referencia]]))+7))=0,"",INDIRECT(CONCATENATE(TablaDatosCompletos[[#This Row],[CodigoProyecto]],"!E",CELL("fila",INDIRECT(TablaDatosCompletos[[#This Row],[Referencia]]))+7)))</f>
        <v>RCR64</v>
      </c>
      <c r="T18" s="18" t="str" cm="1">
        <f t="array" aca="1" ref="T18"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18" s="124" cm="1">
        <f t="array" aca="1" ref="U18" ca="1">IF(TablaDatosCompletos[[#This Row],[UsarAI]]="NO",0,INDIRECT(CONCATENATE(TablaDatosCompletos[[#This Row],[CodigoProyecto]],"!H",CELL("fila",INDIRECT(TablaDatosCompletos[[#This Row],[Referencia]]))+7)))</f>
        <v>0</v>
      </c>
      <c r="V18" s="18" t="str" cm="1">
        <f t="array" aca="1" ref="V18" ca="1">IF(INDIRECT(CONCATENATE(TablaDatosCompletos[[#This Row],[CodigoProyecto]],"!G",CELL("fila",INDIRECT(TablaDatosCompletos[[#This Row],[Referencia]]))+7))=0,"",INDIRECT(CONCATENATE(TablaDatosCompletos[[#This Row],[CodigoProyecto]],"!G",CELL("fila",INDIRECT(TablaDatosCompletos[[#This Row],[Referencia]]))+7)))</f>
        <v>RCR 64: Usuarios /año</v>
      </c>
    </row>
    <row r="19" spans="1:22" ht="72.5" x14ac:dyDescent="0.35">
      <c r="A19" s="17">
        <f>DatosGenerales!$D$7</f>
        <v>0</v>
      </c>
      <c r="B19" s="17">
        <f>DatosGenerales!$D$11</f>
        <v>0</v>
      </c>
      <c r="C19" s="17" cm="1">
        <f t="array" aca="1" ref="C19" ca="1">INDIRECT(CONCATENATE(TablaDatosCompletos[[#This Row],[CodigoProyecto]],"!$E$3"))</f>
        <v>0</v>
      </c>
      <c r="D19" s="17" t="str">
        <f ca="1">IF(TablaDatosCompletos[[#This Row],[Proyecto]]=0,"NO","SI")</f>
        <v>NO</v>
      </c>
      <c r="E19" s="17" t="s">
        <v>8</v>
      </c>
      <c r="F19" s="17" t="s">
        <v>227</v>
      </c>
      <c r="G19" s="20" t="s">
        <v>74</v>
      </c>
      <c r="H19" s="18" t="s">
        <v>45</v>
      </c>
      <c r="I19" s="40" t="s">
        <v>46</v>
      </c>
      <c r="J19" s="17" t="s">
        <v>99</v>
      </c>
      <c r="K19" s="18" t="s">
        <v>100</v>
      </c>
      <c r="L19" s="18" t="s">
        <v>240</v>
      </c>
      <c r="M19" s="18" t="str" cm="1">
        <f t="array" aca="1" ref="M19" ca="1">IF(INDIRECT(CONCATENATE(TablaDatosCompletos[[#This Row],[CodigoProyecto]],"!B",CELL("fila",INDIRECT(TablaDatosCompletos[[#This Row],[Referencia]]))))="Incluir","SI","NO")</f>
        <v>NO</v>
      </c>
      <c r="N19" s="55" cm="1">
        <f t="array" aca="1" ref="N19" ca="1">IF(TablaDatosCompletos[[#This Row],[UsarAI]]="NO",0,INDIRECT(CONCATENATE(TablaDatosCompletos[[#This Row],[CodigoProyecto]],"!E",CELL("fila",INDIRECT(TablaDatosCompletos[[#This Row],[Referencia]]))+2)))</f>
        <v>0</v>
      </c>
      <c r="O19" s="18" t="str" cm="1">
        <f t="array" aca="1" ref="O19" ca="1">IF(INDIRECT(CONCATENATE(TablaDatosCompletos[[#This Row],[CodigoProyecto]],"!E",CELL("fila",INDIRECT(TablaDatosCompletos[[#This Row],[Referencia]]))+6))=0,"",INDIRECT(CONCATENATE(TablaDatosCompletos[[#This Row],[CodigoProyecto]],"!E",CELL("fila",INDIRECT(TablaDatosCompletos[[#This Row],[Referencia]]))+6)))</f>
        <v>RCO54</v>
      </c>
      <c r="P19" s="18" t="str" cm="1">
        <f t="array" aca="1" ref="P19" ca="1">IF(INDIRECT(CONCATENATE(TablaDatosCompletos[[#This Row],[CodigoProyecto]],"!F",CELL("fila",INDIRECT(TablaDatosCompletos[[#This Row],[Referencia]]))+6))=0,"",INDIRECT(CONCATENATE(TablaDatosCompletos[[#This Row],[CodigoProyecto]],"!F",CELL("fila",INDIRECT(TablaDatosCompletos[[#This Row],[Referencia]]))+6)))</f>
        <v>RCO54 Intermodal</v>
      </c>
      <c r="Q19" s="18" cm="1">
        <f t="array" aca="1" ref="Q19" ca="1">IF(TablaDatosCompletos[[#This Row],[UsarAI]]="NO",0,INDIRECT(CONCATENATE(TablaDatosCompletos[[#This Row],[CodigoProyecto]],"!H",CELL("fila",INDIRECT(TablaDatosCompletos[[#This Row],[Referencia]]))+6)))</f>
        <v>0</v>
      </c>
      <c r="R19" s="18" t="str" cm="1">
        <f t="array" aca="1" ref="R19" ca="1">IF(INDIRECT(CONCATENATE(TablaDatosCompletos[[#This Row],[CodigoProyecto]],"!G",CELL("fila",INDIRECT(TablaDatosCompletos[[#This Row],[Referencia]]))+6))=0,"",INDIRECT(CONCATENATE(TablaDatosCompletos[[#This Row],[CodigoProyecto]],"!G",CELL("fila",INDIRECT(TablaDatosCompletos[[#This Row],[Referencia]]))+6)))</f>
        <v>RCO54:Conexiones intermodales</v>
      </c>
      <c r="S19" s="18" t="str" cm="1">
        <f t="array" aca="1" ref="S19" ca="1">IF(INDIRECT(CONCATENATE(TablaDatosCompletos[[#This Row],[CodigoProyecto]],"!E",CELL("fila",INDIRECT(TablaDatosCompletos[[#This Row],[Referencia]]))+7))=0,"",INDIRECT(CONCATENATE(TablaDatosCompletos[[#This Row],[CodigoProyecto]],"!E",CELL("fila",INDIRECT(TablaDatosCompletos[[#This Row],[Referencia]]))+7)))</f>
        <v>RCR62</v>
      </c>
      <c r="T19" s="18" t="str" cm="1">
        <f t="array" aca="1" ref="T19"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9" s="124" cm="1">
        <f t="array" aca="1" ref="U19" ca="1">IF(TablaDatosCompletos[[#This Row],[UsarAI]]="NO",0,INDIRECT(CONCATENATE(TablaDatosCompletos[[#This Row],[CodigoProyecto]],"!H",CELL("fila",INDIRECT(TablaDatosCompletos[[#This Row],[Referencia]]))+7)))</f>
        <v>0</v>
      </c>
      <c r="V19" s="18" t="str" cm="1">
        <f t="array" aca="1" ref="V19" ca="1">IF(INDIRECT(CONCATENATE(TablaDatosCompletos[[#This Row],[CodigoProyecto]],"!G",CELL("fila",INDIRECT(TablaDatosCompletos[[#This Row],[Referencia]]))+7))=0,"",INDIRECT(CONCATENATE(TablaDatosCompletos[[#This Row],[CodigoProyecto]],"!G",CELL("fila",INDIRECT(TablaDatosCompletos[[#This Row],[Referencia]]))+7)))</f>
        <v>RCR 62: Usuarios / año</v>
      </c>
    </row>
    <row r="20" spans="1:22" ht="72.5" x14ac:dyDescent="0.35">
      <c r="A20" s="17">
        <f>DatosGenerales!$D$7</f>
        <v>0</v>
      </c>
      <c r="B20" s="17">
        <f>DatosGenerales!$D$11</f>
        <v>0</v>
      </c>
      <c r="C20" s="17" cm="1">
        <f t="array" aca="1" ref="C20" ca="1">INDIRECT(CONCATENATE(TablaDatosCompletos[[#This Row],[CodigoProyecto]],"!$E$3"))</f>
        <v>0</v>
      </c>
      <c r="D20" s="17" t="str">
        <f ca="1">IF(TablaDatosCompletos[[#This Row],[Proyecto]]=0,"NO","SI")</f>
        <v>NO</v>
      </c>
      <c r="E20" s="17" t="s">
        <v>8</v>
      </c>
      <c r="F20" s="17" t="s">
        <v>227</v>
      </c>
      <c r="G20" s="20" t="s">
        <v>74</v>
      </c>
      <c r="H20" s="18" t="s">
        <v>45</v>
      </c>
      <c r="I20" s="40" t="s">
        <v>46</v>
      </c>
      <c r="J20" s="17" t="s">
        <v>101</v>
      </c>
      <c r="K20" s="18" t="s">
        <v>102</v>
      </c>
      <c r="L20" s="18" t="s">
        <v>241</v>
      </c>
      <c r="M20" s="18" t="str" cm="1">
        <f t="array" aca="1" ref="M20" ca="1">IF(INDIRECT(CONCATENATE(TablaDatosCompletos[[#This Row],[CodigoProyecto]],"!B",CELL("fila",INDIRECT(TablaDatosCompletos[[#This Row],[Referencia]]))))="Incluir","SI","NO")</f>
        <v>NO</v>
      </c>
      <c r="N20" s="55" cm="1">
        <f t="array" aca="1" ref="N20" ca="1">IF(TablaDatosCompletos[[#This Row],[UsarAI]]="NO",0,INDIRECT(CONCATENATE(TablaDatosCompletos[[#This Row],[CodigoProyecto]],"!E",CELL("fila",INDIRECT(TablaDatosCompletos[[#This Row],[Referencia]]))+2)))</f>
        <v>0</v>
      </c>
      <c r="O20" s="18" t="str" cm="1">
        <f t="array" aca="1" ref="O20" ca="1">IF(INDIRECT(CONCATENATE(TablaDatosCompletos[[#This Row],[CodigoProyecto]],"!E",CELL("fila",INDIRECT(TablaDatosCompletos[[#This Row],[Referencia]]))+6))=0,"",INDIRECT(CONCATENATE(TablaDatosCompletos[[#This Row],[CodigoProyecto]],"!E",CELL("fila",INDIRECT(TablaDatosCompletos[[#This Row],[Referencia]]))+6)))</f>
        <v>RCO57</v>
      </c>
      <c r="P20" s="18" t="str" cm="1">
        <f t="array" aca="1" ref="P20"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20" s="18" cm="1">
        <f t="array" aca="1" ref="Q20" ca="1">IF(TablaDatosCompletos[[#This Row],[UsarAI]]="NO",0,INDIRECT(CONCATENATE(TablaDatosCompletos[[#This Row],[CodigoProyecto]],"!H",CELL("fila",INDIRECT(TablaDatosCompletos[[#This Row],[Referencia]]))+6)))</f>
        <v>0</v>
      </c>
      <c r="R20" s="18" t="str" cm="1">
        <f t="array" aca="1" ref="R20" ca="1">IF(INDIRECT(CONCATENATE(TablaDatosCompletos[[#This Row],[CodigoProyecto]],"!G",CELL("fila",INDIRECT(TablaDatosCompletos[[#This Row],[Referencia]]))+6))=0,"",INDIRECT(CONCATENATE(TablaDatosCompletos[[#This Row],[CodigoProyecto]],"!G",CELL("fila",INDIRECT(TablaDatosCompletos[[#This Row],[Referencia]]))+6)))</f>
        <v>RCO 57:Pasajeros</v>
      </c>
      <c r="S20" s="18" t="str" cm="1">
        <f t="array" aca="1" ref="S20" ca="1">IF(INDIRECT(CONCATENATE(TablaDatosCompletos[[#This Row],[CodigoProyecto]],"!E",CELL("fila",INDIRECT(TablaDatosCompletos[[#This Row],[Referencia]]))+7))=0,"",INDIRECT(CONCATENATE(TablaDatosCompletos[[#This Row],[CodigoProyecto]],"!E",CELL("fila",INDIRECT(TablaDatosCompletos[[#This Row],[Referencia]]))+7)))</f>
        <v>RCR62</v>
      </c>
      <c r="T20" s="18" t="str" cm="1">
        <f t="array" aca="1" ref="T20"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20" s="124" cm="1">
        <f t="array" aca="1" ref="U20" ca="1">IF(TablaDatosCompletos[[#This Row],[UsarAI]]="NO",0,INDIRECT(CONCATENATE(TablaDatosCompletos[[#This Row],[CodigoProyecto]],"!H",CELL("fila",INDIRECT(TablaDatosCompletos[[#This Row],[Referencia]]))+7)))</f>
        <v>0</v>
      </c>
      <c r="V20" s="18" t="str" cm="1">
        <f t="array" aca="1" ref="V20" ca="1">IF(INDIRECT(CONCATENATE(TablaDatosCompletos[[#This Row],[CodigoProyecto]],"!G",CELL("fila",INDIRECT(TablaDatosCompletos[[#This Row],[Referencia]]))+7))=0,"",INDIRECT(CONCATENATE(TablaDatosCompletos[[#This Row],[CodigoProyecto]],"!G",CELL("fila",INDIRECT(TablaDatosCompletos[[#This Row],[Referencia]]))+7)))</f>
        <v>RCR 62: Usuarios / año</v>
      </c>
    </row>
    <row r="21" spans="1:22" ht="130.5" x14ac:dyDescent="0.35">
      <c r="A21" s="17">
        <f>DatosGenerales!$D$7</f>
        <v>0</v>
      </c>
      <c r="B21" s="17">
        <f>DatosGenerales!$D$11</f>
        <v>0</v>
      </c>
      <c r="C21" s="17" cm="1">
        <f t="array" aca="1" ref="C21" ca="1">INDIRECT(CONCATENATE(TablaDatosCompletos[[#This Row],[CodigoProyecto]],"!$E$3"))</f>
        <v>0</v>
      </c>
      <c r="D21" s="17" t="str">
        <f ca="1">IF(TablaDatosCompletos[[#This Row],[Proyecto]]=0,"NO","SI")</f>
        <v>NO</v>
      </c>
      <c r="E21" s="17" t="s">
        <v>8</v>
      </c>
      <c r="F21" s="17" t="s">
        <v>227</v>
      </c>
      <c r="G21" s="20" t="s">
        <v>74</v>
      </c>
      <c r="H21" s="18" t="s">
        <v>47</v>
      </c>
      <c r="I21" s="40" t="s">
        <v>48</v>
      </c>
      <c r="J21" s="17" t="s">
        <v>103</v>
      </c>
      <c r="K21" s="18" t="s">
        <v>104</v>
      </c>
      <c r="L21" s="18" t="s">
        <v>242</v>
      </c>
      <c r="M21" s="18" t="str" cm="1">
        <f t="array" aca="1" ref="M21" ca="1">IF(INDIRECT(CONCATENATE(TablaDatosCompletos[[#This Row],[CodigoProyecto]],"!B",CELL("fila",INDIRECT(TablaDatosCompletos[[#This Row],[Referencia]]))))="Incluir","SI","NO")</f>
        <v>NO</v>
      </c>
      <c r="N21" s="55" cm="1">
        <f t="array" aca="1" ref="N21" ca="1">IF(TablaDatosCompletos[[#This Row],[UsarAI]]="NO",0,INDIRECT(CONCATENATE(TablaDatosCompletos[[#This Row],[CodigoProyecto]],"!E",CELL("fila",INDIRECT(TablaDatosCompletos[[#This Row],[Referencia]]))+2)))</f>
        <v>0</v>
      </c>
      <c r="O21" s="18" t="str" cm="1">
        <f t="array" aca="1" ref="O21" ca="1">IF(INDIRECT(CONCATENATE(TablaDatosCompletos[[#This Row],[CodigoProyecto]],"!E",CELL("fila",INDIRECT(TablaDatosCompletos[[#This Row],[Referencia]]))+6))=0,"",INDIRECT(CONCATENATE(TablaDatosCompletos[[#This Row],[CodigoProyecto]],"!E",CELL("fila",INDIRECT(TablaDatosCompletos[[#This Row],[Referencia]]))+6)))</f>
        <v>RCO26</v>
      </c>
      <c r="P21" s="18" t="str" cm="1">
        <f t="array" aca="1" ref="P21"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21" s="18" cm="1">
        <f t="array" aca="1" ref="Q21" ca="1">IF(TablaDatosCompletos[[#This Row],[UsarAI]]="NO",0,INDIRECT(CONCATENATE(TablaDatosCompletos[[#This Row],[CodigoProyecto]],"!H",CELL("fila",INDIRECT(TablaDatosCompletos[[#This Row],[Referencia]]))+6)))</f>
        <v>0</v>
      </c>
      <c r="R21" s="18" t="str" cm="1">
        <f t="array" aca="1" ref="R21" ca="1">IF(INDIRECT(CONCATENATE(TablaDatosCompletos[[#This Row],[CodigoProyecto]],"!G",CELL("fila",INDIRECT(TablaDatosCompletos[[#This Row],[Referencia]]))+6))=0,"",INDIRECT(CONCATENATE(TablaDatosCompletos[[#This Row],[CodigoProyecto]],"!G",CELL("fila",INDIRECT(TablaDatosCompletos[[#This Row],[Referencia]]))+6)))</f>
        <v>RCO 26: Hectáreas</v>
      </c>
      <c r="S21" s="18" t="str" cm="1">
        <f t="array" aca="1" ref="S21" ca="1">IF(INDIRECT(CONCATENATE(TablaDatosCompletos[[#This Row],[CodigoProyecto]],"!E",CELL("fila",INDIRECT(TablaDatosCompletos[[#This Row],[Referencia]]))+7))=0,"",INDIRECT(CONCATENATE(TablaDatosCompletos[[#This Row],[CodigoProyecto]],"!E",CELL("fila",INDIRECT(TablaDatosCompletos[[#This Row],[Referencia]]))+7)))</f>
        <v>RCR35</v>
      </c>
      <c r="T21" s="18" t="str" cm="1">
        <f t="array" aca="1" ref="T21"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21" s="124" cm="1">
        <f t="array" aca="1" ref="U21" ca="1">IF(TablaDatosCompletos[[#This Row],[UsarAI]]="NO",0,INDIRECT(CONCATENATE(TablaDatosCompletos[[#This Row],[CodigoProyecto]],"!H",CELL("fila",INDIRECT(TablaDatosCompletos[[#This Row],[Referencia]]))+7)))</f>
        <v>0</v>
      </c>
      <c r="V21" s="18" t="str" cm="1">
        <f t="array" aca="1" ref="V21" ca="1">IF(INDIRECT(CONCATENATE(TablaDatosCompletos[[#This Row],[CodigoProyecto]],"!G",CELL("fila",INDIRECT(TablaDatosCompletos[[#This Row],[Referencia]]))+7))=0,"",INDIRECT(CONCATENATE(TablaDatosCompletos[[#This Row],[CodigoProyecto]],"!G",CELL("fila",INDIRECT(TablaDatosCompletos[[#This Row],[Referencia]]))+7)))</f>
        <v>RCR 35:Personas</v>
      </c>
    </row>
    <row r="22" spans="1:22" ht="116" x14ac:dyDescent="0.35">
      <c r="A22" s="17">
        <f>DatosGenerales!$D$7</f>
        <v>0</v>
      </c>
      <c r="B22" s="17">
        <f>DatosGenerales!$D$11</f>
        <v>0</v>
      </c>
      <c r="C22" s="17" cm="1">
        <f t="array" aca="1" ref="C22" ca="1">INDIRECT(CONCATENATE(TablaDatosCompletos[[#This Row],[CodigoProyecto]],"!$E$3"))</f>
        <v>0</v>
      </c>
      <c r="D22" s="17" t="str">
        <f ca="1">IF(TablaDatosCompletos[[#This Row],[Proyecto]]=0,"NO","SI")</f>
        <v>NO</v>
      </c>
      <c r="E22" s="17" t="s">
        <v>8</v>
      </c>
      <c r="F22" s="17" t="s">
        <v>227</v>
      </c>
      <c r="G22" s="20" t="s">
        <v>74</v>
      </c>
      <c r="H22" s="18" t="s">
        <v>47</v>
      </c>
      <c r="I22" s="19" t="s">
        <v>48</v>
      </c>
      <c r="J22" s="17" t="s">
        <v>105</v>
      </c>
      <c r="K22" s="18" t="s">
        <v>106</v>
      </c>
      <c r="L22" s="18" t="s">
        <v>243</v>
      </c>
      <c r="M22" s="18" t="str" cm="1">
        <f t="array" aca="1" ref="M22" ca="1">IF(INDIRECT(CONCATENATE(TablaDatosCompletos[[#This Row],[CodigoProyecto]],"!B",CELL("fila",INDIRECT(TablaDatosCompletos[[#This Row],[Referencia]]))))="Incluir","SI","NO")</f>
        <v>NO</v>
      </c>
      <c r="N22" s="55" cm="1">
        <f t="array" aca="1" ref="N22" ca="1">IF(TablaDatosCompletos[[#This Row],[UsarAI]]="NO",0,INDIRECT(CONCATENATE(TablaDatosCompletos[[#This Row],[CodigoProyecto]],"!E",CELL("fila",INDIRECT(TablaDatosCompletos[[#This Row],[Referencia]]))+2)))</f>
        <v>0</v>
      </c>
      <c r="O22" s="18" t="str" cm="1">
        <f t="array" aca="1" ref="O22" ca="1">IF(INDIRECT(CONCATENATE(TablaDatosCompletos[[#This Row],[CodigoProyecto]],"!E",CELL("fila",INDIRECT(TablaDatosCompletos[[#This Row],[Referencia]]))+6))=0,"",INDIRECT(CONCATENATE(TablaDatosCompletos[[#This Row],[CodigoProyecto]],"!E",CELL("fila",INDIRECT(TablaDatosCompletos[[#This Row],[Referencia]]))+6)))</f>
        <v>RCO24</v>
      </c>
      <c r="P22" s="18" t="str" cm="1">
        <f t="array" aca="1" ref="P22"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22" s="18" cm="1">
        <f t="array" aca="1" ref="Q22" ca="1">IF(TablaDatosCompletos[[#This Row],[UsarAI]]="NO",0,INDIRECT(CONCATENATE(TablaDatosCompletos[[#This Row],[CodigoProyecto]],"!H",CELL("fila",INDIRECT(TablaDatosCompletos[[#This Row],[Referencia]]))+6)))</f>
        <v>0</v>
      </c>
      <c r="R22" s="18" t="str" cm="1">
        <f t="array" aca="1" ref="R22" ca="1">IF(INDIRECT(CONCATENATE(TablaDatosCompletos[[#This Row],[CodigoProyecto]],"!G",CELL("fila",INDIRECT(TablaDatosCompletos[[#This Row],[Referencia]]))+6))=0,"",INDIRECT(CONCATENATE(TablaDatosCompletos[[#This Row],[CodigoProyecto]],"!G",CELL("fila",INDIRECT(TablaDatosCompletos[[#This Row],[Referencia]]))+6)))</f>
        <v>RCO 24: Euro</v>
      </c>
      <c r="S22" s="18" t="str" cm="1">
        <f t="array" aca="1" ref="S22" ca="1">IF(INDIRECT(CONCATENATE(TablaDatosCompletos[[#This Row],[CodigoProyecto]],"!E",CELL("fila",INDIRECT(TablaDatosCompletos[[#This Row],[Referencia]]))+7))=0,"",INDIRECT(CONCATENATE(TablaDatosCompletos[[#This Row],[CodigoProyecto]],"!E",CELL("fila",INDIRECT(TablaDatosCompletos[[#This Row],[Referencia]]))+7)))</f>
        <v>RCR36</v>
      </c>
      <c r="T22" s="18" t="str" cm="1">
        <f t="array" aca="1" ref="T22"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22" s="124" cm="1">
        <f t="array" aca="1" ref="U22" ca="1">IF(TablaDatosCompletos[[#This Row],[UsarAI]]="NO",0,INDIRECT(CONCATENATE(TablaDatosCompletos[[#This Row],[CodigoProyecto]],"!H",CELL("fila",INDIRECT(TablaDatosCompletos[[#This Row],[Referencia]]))+7)))</f>
        <v>0</v>
      </c>
      <c r="V22" s="18" t="str" cm="1">
        <f t="array" aca="1" ref="V22" ca="1">IF(INDIRECT(CONCATENATE(TablaDatosCompletos[[#This Row],[CodigoProyecto]],"!G",CELL("fila",INDIRECT(TablaDatosCompletos[[#This Row],[Referencia]]))+7))=0,"",INDIRECT(CONCATENATE(TablaDatosCompletos[[#This Row],[CodigoProyecto]],"!G",CELL("fila",INDIRECT(TablaDatosCompletos[[#This Row],[Referencia]]))+7)))</f>
        <v>RCR 36: Personas</v>
      </c>
    </row>
    <row r="23" spans="1:22" ht="174" x14ac:dyDescent="0.35">
      <c r="A23" s="17">
        <f>DatosGenerales!$D$7</f>
        <v>0</v>
      </c>
      <c r="B23" s="17">
        <f>DatosGenerales!$D$11</f>
        <v>0</v>
      </c>
      <c r="C23" s="17" cm="1">
        <f t="array" aca="1" ref="C23" ca="1">INDIRECT(CONCATENATE(TablaDatosCompletos[[#This Row],[CodigoProyecto]],"!$E$3"))</f>
        <v>0</v>
      </c>
      <c r="D23" s="17" t="str">
        <f ca="1">IF(TablaDatosCompletos[[#This Row],[Proyecto]]=0,"NO","SI")</f>
        <v>NO</v>
      </c>
      <c r="E23" s="17" t="s">
        <v>8</v>
      </c>
      <c r="F23" s="17" t="s">
        <v>227</v>
      </c>
      <c r="G23" s="20" t="s">
        <v>74</v>
      </c>
      <c r="H23" s="18" t="s">
        <v>47</v>
      </c>
      <c r="I23" s="19" t="s">
        <v>48</v>
      </c>
      <c r="J23" s="17" t="s">
        <v>107</v>
      </c>
      <c r="K23" s="18" t="s">
        <v>108</v>
      </c>
      <c r="L23" s="18" t="s">
        <v>244</v>
      </c>
      <c r="M23" s="18" t="str" cm="1">
        <f t="array" aca="1" ref="M23" ca="1">IF(INDIRECT(CONCATENATE(TablaDatosCompletos[[#This Row],[CodigoProyecto]],"!B",CELL("fila",INDIRECT(TablaDatosCompletos[[#This Row],[Referencia]]))))="Incluir","SI","NO")</f>
        <v>NO</v>
      </c>
      <c r="N23" s="55" cm="1">
        <f t="array" aca="1" ref="N23" ca="1">IF(TablaDatosCompletos[[#This Row],[UsarAI]]="NO",0,INDIRECT(CONCATENATE(TablaDatosCompletos[[#This Row],[CodigoProyecto]],"!E",CELL("fila",INDIRECT(TablaDatosCompletos[[#This Row],[Referencia]]))+2)))</f>
        <v>0</v>
      </c>
      <c r="O23" s="18" t="str" cm="1">
        <f t="array" aca="1" ref="O23" ca="1">IF(INDIRECT(CONCATENATE(TablaDatosCompletos[[#This Row],[CodigoProyecto]],"!E",CELL("fila",INDIRECT(TablaDatosCompletos[[#This Row],[Referencia]]))+6))=0,"",INDIRECT(CONCATENATE(TablaDatosCompletos[[#This Row],[CodigoProyecto]],"!E",CELL("fila",INDIRECT(TablaDatosCompletos[[#This Row],[Referencia]]))+6)))</f>
        <v>RCO24</v>
      </c>
      <c r="P23" s="18" t="str" cm="1">
        <f t="array" aca="1" ref="P23"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23" s="18" cm="1">
        <f t="array" aca="1" ref="Q23" ca="1">IF(TablaDatosCompletos[[#This Row],[UsarAI]]="NO",0,INDIRECT(CONCATENATE(TablaDatosCompletos[[#This Row],[CodigoProyecto]],"!H",CELL("fila",INDIRECT(TablaDatosCompletos[[#This Row],[Referencia]]))+6)))</f>
        <v>0</v>
      </c>
      <c r="R23" s="18" t="str" cm="1">
        <f t="array" aca="1" ref="R23" ca="1">IF(INDIRECT(CONCATENATE(TablaDatosCompletos[[#This Row],[CodigoProyecto]],"!G",CELL("fila",INDIRECT(TablaDatosCompletos[[#This Row],[Referencia]]))+6))=0,"",INDIRECT(CONCATENATE(TablaDatosCompletos[[#This Row],[CodigoProyecto]],"!G",CELL("fila",INDIRECT(TablaDatosCompletos[[#This Row],[Referencia]]))+6)))</f>
        <v>RCO 24: Euro</v>
      </c>
      <c r="S23" s="18" t="str" cm="1">
        <f t="array" aca="1" ref="S23" ca="1">IF(INDIRECT(CONCATENATE(TablaDatosCompletos[[#This Row],[CodigoProyecto]],"!E",CELL("fila",INDIRECT(TablaDatosCompletos[[#This Row],[Referencia]]))+7))=0,"",INDIRECT(CONCATENATE(TablaDatosCompletos[[#This Row],[CodigoProyecto]],"!E",CELL("fila",INDIRECT(TablaDatosCompletos[[#This Row],[Referencia]]))+7)))</f>
        <v>RCR37</v>
      </c>
      <c r="T23" s="18" t="str" cm="1">
        <f t="array" aca="1" ref="T23"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23" s="124" cm="1">
        <f t="array" aca="1" ref="U23" ca="1">IF(TablaDatosCompletos[[#This Row],[UsarAI]]="NO",0,INDIRECT(CONCATENATE(TablaDatosCompletos[[#This Row],[CodigoProyecto]],"!H",CELL("fila",INDIRECT(TablaDatosCompletos[[#This Row],[Referencia]]))+7)))</f>
        <v>0</v>
      </c>
      <c r="V23" s="18" t="str" cm="1">
        <f t="array" aca="1" ref="V23" ca="1">IF(INDIRECT(CONCATENATE(TablaDatosCompletos[[#This Row],[CodigoProyecto]],"!G",CELL("fila",INDIRECT(TablaDatosCompletos[[#This Row],[Referencia]]))+7))=0,"",INDIRECT(CONCATENATE(TablaDatosCompletos[[#This Row],[CodigoProyecto]],"!G",CELL("fila",INDIRECT(TablaDatosCompletos[[#This Row],[Referencia]]))+7)))</f>
        <v>RCR 37:Personas</v>
      </c>
    </row>
    <row r="24" spans="1:22" ht="87" x14ac:dyDescent="0.35">
      <c r="A24" s="17">
        <f>DatosGenerales!$D$7</f>
        <v>0</v>
      </c>
      <c r="B24" s="17">
        <f>DatosGenerales!$D$11</f>
        <v>0</v>
      </c>
      <c r="C24" s="17" cm="1">
        <f t="array" aca="1" ref="C24" ca="1">INDIRECT(CONCATENATE(TablaDatosCompletos[[#This Row],[CodigoProyecto]],"!$E$3"))</f>
        <v>0</v>
      </c>
      <c r="D24" s="17" t="str">
        <f ca="1">IF(TablaDatosCompletos[[#This Row],[Proyecto]]=0,"NO","SI")</f>
        <v>NO</v>
      </c>
      <c r="E24" s="17" t="s">
        <v>8</v>
      </c>
      <c r="F24" s="17" t="s">
        <v>227</v>
      </c>
      <c r="G24" s="20" t="s">
        <v>74</v>
      </c>
      <c r="H24" s="18" t="s">
        <v>49</v>
      </c>
      <c r="I24" s="19" t="s">
        <v>50</v>
      </c>
      <c r="J24" s="17" t="s">
        <v>109</v>
      </c>
      <c r="K24" s="18" t="s">
        <v>110</v>
      </c>
      <c r="L24" s="18" t="s">
        <v>245</v>
      </c>
      <c r="M24" s="18" t="str" cm="1">
        <f t="array" aca="1" ref="M24" ca="1">IF(INDIRECT(CONCATENATE(TablaDatosCompletos[[#This Row],[CodigoProyecto]],"!B",CELL("fila",INDIRECT(TablaDatosCompletos[[#This Row],[Referencia]]))))="Incluir","SI","NO")</f>
        <v>NO</v>
      </c>
      <c r="N24" s="55" cm="1">
        <f t="array" aca="1" ref="N24" ca="1">IF(TablaDatosCompletos[[#This Row],[UsarAI]]="NO",0,INDIRECT(CONCATENATE(TablaDatosCompletos[[#This Row],[CodigoProyecto]],"!E",CELL("fila",INDIRECT(TablaDatosCompletos[[#This Row],[Referencia]]))+2)))</f>
        <v>0</v>
      </c>
      <c r="O24" s="18" t="str" cm="1">
        <f t="array" aca="1" ref="O24" ca="1">IF(INDIRECT(CONCATENATE(TablaDatosCompletos[[#This Row],[CodigoProyecto]],"!E",CELL("fila",INDIRECT(TablaDatosCompletos[[#This Row],[Referencia]]))+6))=0,"",INDIRECT(CONCATENATE(TablaDatosCompletos[[#This Row],[CodigoProyecto]],"!E",CELL("fila",INDIRECT(TablaDatosCompletos[[#This Row],[Referencia]]))+6)))</f>
        <v>RCO30</v>
      </c>
      <c r="P24" s="18" t="str" cm="1">
        <f t="array" aca="1" ref="P24"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24" s="18" cm="1">
        <f t="array" aca="1" ref="Q24" ca="1">IF(TablaDatosCompletos[[#This Row],[UsarAI]]="NO",0,INDIRECT(CONCATENATE(TablaDatosCompletos[[#This Row],[CodigoProyecto]],"!H",CELL("fila",INDIRECT(TablaDatosCompletos[[#This Row],[Referencia]]))+6)))</f>
        <v>0</v>
      </c>
      <c r="R24" s="18" t="str" cm="1">
        <f t="array" aca="1" ref="R24" ca="1">IF(INDIRECT(CONCATENATE(TablaDatosCompletos[[#This Row],[CodigoProyecto]],"!G",CELL("fila",INDIRECT(TablaDatosCompletos[[#This Row],[Referencia]]))+6))=0,"",INDIRECT(CONCATENATE(TablaDatosCompletos[[#This Row],[CodigoProyecto]],"!G",CELL("fila",INDIRECT(TablaDatosCompletos[[#This Row],[Referencia]]))+6)))</f>
        <v>RCO 30: Km</v>
      </c>
      <c r="S24" s="18" t="str" cm="1">
        <f t="array" aca="1" ref="S24" ca="1">IF(INDIRECT(CONCATENATE(TablaDatosCompletos[[#This Row],[CodigoProyecto]],"!E",CELL("fila",INDIRECT(TablaDatosCompletos[[#This Row],[Referencia]]))+7))=0,"",INDIRECT(CONCATENATE(TablaDatosCompletos[[#This Row],[CodigoProyecto]],"!E",CELL("fila",INDIRECT(TablaDatosCompletos[[#This Row],[Referencia]]))+7)))</f>
        <v>RCR41</v>
      </c>
      <c r="T24" s="18" t="str" cm="1">
        <f t="array" aca="1" ref="T24"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24" s="124" cm="1">
        <f t="array" aca="1" ref="U24" ca="1">IF(TablaDatosCompletos[[#This Row],[UsarAI]]="NO",0,INDIRECT(CONCATENATE(TablaDatosCompletos[[#This Row],[CodigoProyecto]],"!H",CELL("fila",INDIRECT(TablaDatosCompletos[[#This Row],[Referencia]]))+7)))</f>
        <v>0</v>
      </c>
      <c r="V24" s="18" t="str" cm="1">
        <f t="array" aca="1" ref="V24" ca="1">IF(INDIRECT(CONCATENATE(TablaDatosCompletos[[#This Row],[CodigoProyecto]],"!G",CELL("fila",INDIRECT(TablaDatosCompletos[[#This Row],[Referencia]]))+7))=0,"",INDIRECT(CONCATENATE(TablaDatosCompletos[[#This Row],[CodigoProyecto]],"!G",CELL("fila",INDIRECT(TablaDatosCompletos[[#This Row],[Referencia]]))+7)))</f>
        <v>RCR 41: Personas</v>
      </c>
    </row>
    <row r="25" spans="1:22" ht="101.5" x14ac:dyDescent="0.35">
      <c r="A25" s="17">
        <f>DatosGenerales!$D$7</f>
        <v>0</v>
      </c>
      <c r="B25" s="17">
        <f>DatosGenerales!$D$11</f>
        <v>0</v>
      </c>
      <c r="C25" s="17" cm="1">
        <f t="array" aca="1" ref="C25" ca="1">INDIRECT(CONCATENATE(TablaDatosCompletos[[#This Row],[CodigoProyecto]],"!$E$3"))</f>
        <v>0</v>
      </c>
      <c r="D25" s="17" t="str">
        <f ca="1">IF(TablaDatosCompletos[[#This Row],[Proyecto]]=0,"NO","SI")</f>
        <v>NO</v>
      </c>
      <c r="E25" s="17" t="s">
        <v>8</v>
      </c>
      <c r="F25" s="17" t="s">
        <v>227</v>
      </c>
      <c r="G25" s="20" t="s">
        <v>74</v>
      </c>
      <c r="H25" s="18" t="s">
        <v>49</v>
      </c>
      <c r="I25" s="19" t="s">
        <v>50</v>
      </c>
      <c r="J25" s="17" t="s">
        <v>111</v>
      </c>
      <c r="K25" s="18" t="s">
        <v>112</v>
      </c>
      <c r="L25" s="18" t="s">
        <v>246</v>
      </c>
      <c r="M25" s="18" t="str" cm="1">
        <f t="array" aca="1" ref="M25" ca="1">IF(INDIRECT(CONCATENATE(TablaDatosCompletos[[#This Row],[CodigoProyecto]],"!B",CELL("fila",INDIRECT(TablaDatosCompletos[[#This Row],[Referencia]]))))="Incluir","SI","NO")</f>
        <v>NO</v>
      </c>
      <c r="N25" s="55" cm="1">
        <f t="array" aca="1" ref="N25" ca="1">IF(TablaDatosCompletos[[#This Row],[UsarAI]]="NO",0,INDIRECT(CONCATENATE(TablaDatosCompletos[[#This Row],[CodigoProyecto]],"!E",CELL("fila",INDIRECT(TablaDatosCompletos[[#This Row],[Referencia]]))+2)))</f>
        <v>0</v>
      </c>
      <c r="O25" s="18" t="str" cm="1">
        <f t="array" aca="1" ref="O25" ca="1">IF(INDIRECT(CONCATENATE(TablaDatosCompletos[[#This Row],[CodigoProyecto]],"!E",CELL("fila",INDIRECT(TablaDatosCompletos[[#This Row],[Referencia]]))+6))=0,"",INDIRECT(CONCATENATE(TablaDatosCompletos[[#This Row],[CodigoProyecto]],"!E",CELL("fila",INDIRECT(TablaDatosCompletos[[#This Row],[Referencia]]))+6)))</f>
        <v>RCO30</v>
      </c>
      <c r="P25" s="18" t="str" cm="1">
        <f t="array" aca="1" ref="P25"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25" s="18" cm="1">
        <f t="array" aca="1" ref="Q25" ca="1">IF(TablaDatosCompletos[[#This Row],[UsarAI]]="NO",0,INDIRECT(CONCATENATE(TablaDatosCompletos[[#This Row],[CodigoProyecto]],"!H",CELL("fila",INDIRECT(TablaDatosCompletos[[#This Row],[Referencia]]))+6)))</f>
        <v>0</v>
      </c>
      <c r="R25" s="18" t="str" cm="1">
        <f t="array" aca="1" ref="R25" ca="1">IF(INDIRECT(CONCATENATE(TablaDatosCompletos[[#This Row],[CodigoProyecto]],"!G",CELL("fila",INDIRECT(TablaDatosCompletos[[#This Row],[Referencia]]))+6))=0,"",INDIRECT(CONCATENATE(TablaDatosCompletos[[#This Row],[CodigoProyecto]],"!G",CELL("fila",INDIRECT(TablaDatosCompletos[[#This Row],[Referencia]]))+6)))</f>
        <v>RCO 30: Km</v>
      </c>
      <c r="S25" s="18" t="str" cm="1">
        <f t="array" aca="1" ref="S25" ca="1">IF(INDIRECT(CONCATENATE(TablaDatosCompletos[[#This Row],[CodigoProyecto]],"!E",CELL("fila",INDIRECT(TablaDatosCompletos[[#This Row],[Referencia]]))+7))=0,"",INDIRECT(CONCATENATE(TablaDatosCompletos[[#This Row],[CodigoProyecto]],"!E",CELL("fila",INDIRECT(TablaDatosCompletos[[#This Row],[Referencia]]))+7)))</f>
        <v>RCR41</v>
      </c>
      <c r="T25" s="18" t="str" cm="1">
        <f t="array" aca="1" ref="T25"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25" s="124" cm="1">
        <f t="array" aca="1" ref="U25" ca="1">IF(TablaDatosCompletos[[#This Row],[UsarAI]]="NO",0,INDIRECT(CONCATENATE(TablaDatosCompletos[[#This Row],[CodigoProyecto]],"!H",CELL("fila",INDIRECT(TablaDatosCompletos[[#This Row],[Referencia]]))+7)))</f>
        <v>0</v>
      </c>
      <c r="V25" s="18" t="str" cm="1">
        <f t="array" aca="1" ref="V25" ca="1">IF(INDIRECT(CONCATENATE(TablaDatosCompletos[[#This Row],[CodigoProyecto]],"!G",CELL("fila",INDIRECT(TablaDatosCompletos[[#This Row],[Referencia]]))+7))=0,"",INDIRECT(CONCATENATE(TablaDatosCompletos[[#This Row],[CodigoProyecto]],"!G",CELL("fila",INDIRECT(TablaDatosCompletos[[#This Row],[Referencia]]))+7)))</f>
        <v>RCR 41: Personas</v>
      </c>
    </row>
    <row r="26" spans="1:22" ht="101.5" x14ac:dyDescent="0.35">
      <c r="A26" s="17">
        <f>DatosGenerales!$D$7</f>
        <v>0</v>
      </c>
      <c r="B26" s="17">
        <f>DatosGenerales!$D$11</f>
        <v>0</v>
      </c>
      <c r="C26" s="17" cm="1">
        <f t="array" aca="1" ref="C26" ca="1">INDIRECT(CONCATENATE(TablaDatosCompletos[[#This Row],[CodigoProyecto]],"!$E$3"))</f>
        <v>0</v>
      </c>
      <c r="D26" s="17" t="str">
        <f ca="1">IF(TablaDatosCompletos[[#This Row],[Proyecto]]=0,"NO","SI")</f>
        <v>NO</v>
      </c>
      <c r="E26" s="17" t="s">
        <v>8</v>
      </c>
      <c r="F26" s="17" t="s">
        <v>227</v>
      </c>
      <c r="G26" s="20" t="s">
        <v>74</v>
      </c>
      <c r="H26" s="18" t="s">
        <v>49</v>
      </c>
      <c r="I26" s="19" t="s">
        <v>50</v>
      </c>
      <c r="J26" s="17" t="s">
        <v>113</v>
      </c>
      <c r="K26" s="18" t="s">
        <v>114</v>
      </c>
      <c r="L26" s="18" t="s">
        <v>247</v>
      </c>
      <c r="M26" s="18" t="str" cm="1">
        <f t="array" aca="1" ref="M26" ca="1">IF(INDIRECT(CONCATENATE(TablaDatosCompletos[[#This Row],[CodigoProyecto]],"!B",CELL("fila",INDIRECT(TablaDatosCompletos[[#This Row],[Referencia]]))))="Incluir","SI","NO")</f>
        <v>NO</v>
      </c>
      <c r="N26" s="55" cm="1">
        <f t="array" aca="1" ref="N26" ca="1">IF(TablaDatosCompletos[[#This Row],[UsarAI]]="NO",0,INDIRECT(CONCATENATE(TablaDatosCompletos[[#This Row],[CodigoProyecto]],"!E",CELL("fila",INDIRECT(TablaDatosCompletos[[#This Row],[Referencia]]))+2)))</f>
        <v>0</v>
      </c>
      <c r="O26" s="18" t="str" cm="1">
        <f t="array" aca="1" ref="O26" ca="1">IF(INDIRECT(CONCATENATE(TablaDatosCompletos[[#This Row],[CodigoProyecto]],"!E",CELL("fila",INDIRECT(TablaDatosCompletos[[#This Row],[Referencia]]))+6))=0,"",INDIRECT(CONCATENATE(TablaDatosCompletos[[#This Row],[CodigoProyecto]],"!E",CELL("fila",INDIRECT(TablaDatosCompletos[[#This Row],[Referencia]]))+6)))</f>
        <v>RCO31</v>
      </c>
      <c r="P26" s="18" t="str" cm="1">
        <f t="array" aca="1" ref="P26"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26" s="18" cm="1">
        <f t="array" aca="1" ref="Q26" ca="1">IF(TablaDatosCompletos[[#This Row],[UsarAI]]="NO",0,INDIRECT(CONCATENATE(TablaDatosCompletos[[#This Row],[CodigoProyecto]],"!H",CELL("fila",INDIRECT(TablaDatosCompletos[[#This Row],[Referencia]]))+6)))</f>
        <v>0</v>
      </c>
      <c r="R26" s="18" t="str" cm="1">
        <f t="array" aca="1" ref="R26" ca="1">IF(INDIRECT(CONCATENATE(TablaDatosCompletos[[#This Row],[CodigoProyecto]],"!G",CELL("fila",INDIRECT(TablaDatosCompletos[[#This Row],[Referencia]]))+6))=0,"",INDIRECT(CONCATENATE(TablaDatosCompletos[[#This Row],[CodigoProyecto]],"!G",CELL("fila",INDIRECT(TablaDatosCompletos[[#This Row],[Referencia]]))+6)))</f>
        <v>RCO31: Km</v>
      </c>
      <c r="S26" s="18" t="str" cm="1">
        <f t="array" aca="1" ref="S26" ca="1">IF(INDIRECT(CONCATENATE(TablaDatosCompletos[[#This Row],[CodigoProyecto]],"!E",CELL("fila",INDIRECT(TablaDatosCompletos[[#This Row],[Referencia]]))+7))=0,"",INDIRECT(CONCATENATE(TablaDatosCompletos[[#This Row],[CodigoProyecto]],"!E",CELL("fila",INDIRECT(TablaDatosCompletos[[#This Row],[Referencia]]))+7)))</f>
        <v>RCR42</v>
      </c>
      <c r="T26" s="18" t="str" cm="1">
        <f t="array" aca="1" ref="T26"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26" s="124" cm="1">
        <f t="array" aca="1" ref="U26" ca="1">IF(TablaDatosCompletos[[#This Row],[UsarAI]]="NO",0,INDIRECT(CONCATENATE(TablaDatosCompletos[[#This Row],[CodigoProyecto]],"!H",CELL("fila",INDIRECT(TablaDatosCompletos[[#This Row],[Referencia]]))+7)))</f>
        <v>0</v>
      </c>
      <c r="V26" s="18" t="str" cm="1">
        <f t="array" aca="1" ref="V26" ca="1">IF(INDIRECT(CONCATENATE(TablaDatosCompletos[[#This Row],[CodigoProyecto]],"!G",CELL("fila",INDIRECT(TablaDatosCompletos[[#This Row],[Referencia]]))+7))=0,"",INDIRECT(CONCATENATE(TablaDatosCompletos[[#This Row],[CodigoProyecto]],"!G",CELL("fila",INDIRECT(TablaDatosCompletos[[#This Row],[Referencia]]))+7)))</f>
        <v>RCR 42:  Personas</v>
      </c>
    </row>
    <row r="27" spans="1:22" ht="101.5" x14ac:dyDescent="0.35">
      <c r="A27" s="17">
        <f>DatosGenerales!$D$7</f>
        <v>0</v>
      </c>
      <c r="B27" s="17">
        <f>DatosGenerales!$D$11</f>
        <v>0</v>
      </c>
      <c r="C27" s="17" cm="1">
        <f t="array" aca="1" ref="C27" ca="1">INDIRECT(CONCATENATE(TablaDatosCompletos[[#This Row],[CodigoProyecto]],"!$E$3"))</f>
        <v>0</v>
      </c>
      <c r="D27" s="17" t="str">
        <f ca="1">IF(TablaDatosCompletos[[#This Row],[Proyecto]]=0,"NO","SI")</f>
        <v>NO</v>
      </c>
      <c r="E27" s="17" t="s">
        <v>8</v>
      </c>
      <c r="F27" s="17" t="s">
        <v>227</v>
      </c>
      <c r="G27" s="20" t="s">
        <v>74</v>
      </c>
      <c r="H27" s="18" t="s">
        <v>49</v>
      </c>
      <c r="I27" s="19" t="s">
        <v>50</v>
      </c>
      <c r="J27" s="17" t="s">
        <v>115</v>
      </c>
      <c r="K27" s="18" t="s">
        <v>116</v>
      </c>
      <c r="L27" s="18" t="s">
        <v>248</v>
      </c>
      <c r="M27" s="18" t="str" cm="1">
        <f t="array" aca="1" ref="M27" ca="1">IF(INDIRECT(CONCATENATE(TablaDatosCompletos[[#This Row],[CodigoProyecto]],"!B",CELL("fila",INDIRECT(TablaDatosCompletos[[#This Row],[Referencia]]))))="Incluir","SI","NO")</f>
        <v>NO</v>
      </c>
      <c r="N27" s="55" cm="1">
        <f t="array" aca="1" ref="N27" ca="1">IF(TablaDatosCompletos[[#This Row],[UsarAI]]="NO",0,INDIRECT(CONCATENATE(TablaDatosCompletos[[#This Row],[CodigoProyecto]],"!E",CELL("fila",INDIRECT(TablaDatosCompletos[[#This Row],[Referencia]]))+2)))</f>
        <v>0</v>
      </c>
      <c r="O27" s="18" t="str" cm="1">
        <f t="array" aca="1" ref="O27" ca="1">IF(INDIRECT(CONCATENATE(TablaDatosCompletos[[#This Row],[CodigoProyecto]],"!E",CELL("fila",INDIRECT(TablaDatosCompletos[[#This Row],[Referencia]]))+6))=0,"",INDIRECT(CONCATENATE(TablaDatosCompletos[[#This Row],[CodigoProyecto]],"!E",CELL("fila",INDIRECT(TablaDatosCompletos[[#This Row],[Referencia]]))+6)))</f>
        <v>RCO32</v>
      </c>
      <c r="P27" s="18" t="str" cm="1">
        <f t="array" aca="1" ref="P27"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27" s="18" cm="1">
        <f t="array" aca="1" ref="Q27" ca="1">IF(TablaDatosCompletos[[#This Row],[UsarAI]]="NO",0,INDIRECT(CONCATENATE(TablaDatosCompletos[[#This Row],[CodigoProyecto]],"!H",CELL("fila",INDIRECT(TablaDatosCompletos[[#This Row],[Referencia]]))+6)))</f>
        <v>0</v>
      </c>
      <c r="R27" s="18" t="str" cm="1">
        <f t="array" aca="1" ref="R27" ca="1">IF(INDIRECT(CONCATENATE(TablaDatosCompletos[[#This Row],[CodigoProyecto]],"!G",CELL("fila",INDIRECT(TablaDatosCompletos[[#This Row],[Referencia]]))+6))=0,"",INDIRECT(CONCATENATE(TablaDatosCompletos[[#This Row],[CodigoProyecto]],"!G",CELL("fila",INDIRECT(TablaDatosCompletos[[#This Row],[Referencia]]))+6)))</f>
        <v>RCO32: Equivalente de población</v>
      </c>
      <c r="S27" s="18" t="str" cm="1">
        <f t="array" aca="1" ref="S27" ca="1">IF(INDIRECT(CONCATENATE(TablaDatosCompletos[[#This Row],[CodigoProyecto]],"!E",CELL("fila",INDIRECT(TablaDatosCompletos[[#This Row],[Referencia]]))+7))=0,"",INDIRECT(CONCATENATE(TablaDatosCompletos[[#This Row],[CodigoProyecto]],"!E",CELL("fila",INDIRECT(TablaDatosCompletos[[#This Row],[Referencia]]))+7)))</f>
        <v>RCR42</v>
      </c>
      <c r="T27" s="18" t="str" cm="1">
        <f t="array" aca="1" ref="T27"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27" s="124" cm="1">
        <f t="array" aca="1" ref="U27" ca="1">IF(TablaDatosCompletos[[#This Row],[UsarAI]]="NO",0,INDIRECT(CONCATENATE(TablaDatosCompletos[[#This Row],[CodigoProyecto]],"!H",CELL("fila",INDIRECT(TablaDatosCompletos[[#This Row],[Referencia]]))+7)))</f>
        <v>0</v>
      </c>
      <c r="V27" s="18" t="str" cm="1">
        <f t="array" aca="1" ref="V27" ca="1">IF(INDIRECT(CONCATENATE(TablaDatosCompletos[[#This Row],[CodigoProyecto]],"!G",CELL("fila",INDIRECT(TablaDatosCompletos[[#This Row],[Referencia]]))+7))=0,"",INDIRECT(CONCATENATE(TablaDatosCompletos[[#This Row],[CodigoProyecto]],"!G",CELL("fila",INDIRECT(TablaDatosCompletos[[#This Row],[Referencia]]))+7)))</f>
        <v>RCR 42:  Personas</v>
      </c>
    </row>
    <row r="28" spans="1:22" ht="101.5" x14ac:dyDescent="0.35">
      <c r="A28" s="17">
        <f>DatosGenerales!$D$7</f>
        <v>0</v>
      </c>
      <c r="B28" s="17">
        <f>DatosGenerales!$D$11</f>
        <v>0</v>
      </c>
      <c r="C28" s="17" cm="1">
        <f t="array" aca="1" ref="C28" ca="1">INDIRECT(CONCATENATE(TablaDatosCompletos[[#This Row],[CodigoProyecto]],"!$E$3"))</f>
        <v>0</v>
      </c>
      <c r="D28" s="17" t="str">
        <f ca="1">IF(TablaDatosCompletos[[#This Row],[Proyecto]]=0,"NO","SI")</f>
        <v>NO</v>
      </c>
      <c r="E28" s="17" t="s">
        <v>8</v>
      </c>
      <c r="F28" s="17" t="s">
        <v>227</v>
      </c>
      <c r="G28" s="20" t="s">
        <v>74</v>
      </c>
      <c r="H28" s="18" t="s">
        <v>49</v>
      </c>
      <c r="I28" s="19" t="s">
        <v>50</v>
      </c>
      <c r="J28" s="17" t="s">
        <v>117</v>
      </c>
      <c r="K28" s="18" t="s">
        <v>118</v>
      </c>
      <c r="L28" s="18" t="s">
        <v>249</v>
      </c>
      <c r="M28" s="18" t="str" cm="1">
        <f t="array" aca="1" ref="M28" ca="1">IF(INDIRECT(CONCATENATE(TablaDatosCompletos[[#This Row],[CodigoProyecto]],"!B",CELL("fila",INDIRECT(TablaDatosCompletos[[#This Row],[Referencia]]))))="Incluir","SI","NO")</f>
        <v>NO</v>
      </c>
      <c r="N28" s="55" cm="1">
        <f t="array" aca="1" ref="N28" ca="1">IF(TablaDatosCompletos[[#This Row],[UsarAI]]="NO",0,INDIRECT(CONCATENATE(TablaDatosCompletos[[#This Row],[CodigoProyecto]],"!E",CELL("fila",INDIRECT(TablaDatosCompletos[[#This Row],[Referencia]]))+2)))</f>
        <v>0</v>
      </c>
      <c r="O28" s="18" t="str" cm="1">
        <f t="array" aca="1" ref="O28" ca="1">IF(INDIRECT(CONCATENATE(TablaDatosCompletos[[#This Row],[CodigoProyecto]],"!E",CELL("fila",INDIRECT(TablaDatosCompletos[[#This Row],[Referencia]]))+6))=0,"",INDIRECT(CONCATENATE(TablaDatosCompletos[[#This Row],[CodigoProyecto]],"!E",CELL("fila",INDIRECT(TablaDatosCompletos[[#This Row],[Referencia]]))+6)))</f>
        <v>RCO31</v>
      </c>
      <c r="P28" s="18" t="str" cm="1">
        <f t="array" aca="1" ref="P28"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28" s="18" cm="1">
        <f t="array" aca="1" ref="Q28" ca="1">IF(TablaDatosCompletos[[#This Row],[UsarAI]]="NO",0,INDIRECT(CONCATENATE(TablaDatosCompletos[[#This Row],[CodigoProyecto]],"!H",CELL("fila",INDIRECT(TablaDatosCompletos[[#This Row],[Referencia]]))+6)))</f>
        <v>0</v>
      </c>
      <c r="R28" s="18" t="str" cm="1">
        <f t="array" aca="1" ref="R28" ca="1">IF(INDIRECT(CONCATENATE(TablaDatosCompletos[[#This Row],[CodigoProyecto]],"!G",CELL("fila",INDIRECT(TablaDatosCompletos[[#This Row],[Referencia]]))+6))=0,"",INDIRECT(CONCATENATE(TablaDatosCompletos[[#This Row],[CodigoProyecto]],"!G",CELL("fila",INDIRECT(TablaDatosCompletos[[#This Row],[Referencia]]))+6)))</f>
        <v>RCO31: Km</v>
      </c>
      <c r="S28" s="18" t="str" cm="1">
        <f t="array" aca="1" ref="S28" ca="1">IF(INDIRECT(CONCATENATE(TablaDatosCompletos[[#This Row],[CodigoProyecto]],"!E",CELL("fila",INDIRECT(TablaDatosCompletos[[#This Row],[Referencia]]))+7))=0,"",INDIRECT(CONCATENATE(TablaDatosCompletos[[#This Row],[CodigoProyecto]],"!E",CELL("fila",INDIRECT(TablaDatosCompletos[[#This Row],[Referencia]]))+7)))</f>
        <v>RCR42</v>
      </c>
      <c r="T28" s="18" t="str" cm="1">
        <f t="array" aca="1" ref="T28"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28" s="124" cm="1">
        <f t="array" aca="1" ref="U28" ca="1">IF(TablaDatosCompletos[[#This Row],[UsarAI]]="NO",0,INDIRECT(CONCATENATE(TablaDatosCompletos[[#This Row],[CodigoProyecto]],"!H",CELL("fila",INDIRECT(TablaDatosCompletos[[#This Row],[Referencia]]))+7)))</f>
        <v>0</v>
      </c>
      <c r="V28" s="18" t="str" cm="1">
        <f t="array" aca="1" ref="V28" ca="1">IF(INDIRECT(CONCATENATE(TablaDatosCompletos[[#This Row],[CodigoProyecto]],"!G",CELL("fila",INDIRECT(TablaDatosCompletos[[#This Row],[Referencia]]))+7))=0,"",INDIRECT(CONCATENATE(TablaDatosCompletos[[#This Row],[CodigoProyecto]],"!G",CELL("fila",INDIRECT(TablaDatosCompletos[[#This Row],[Referencia]]))+7)))</f>
        <v>RCR 42:  Personas</v>
      </c>
    </row>
    <row r="29" spans="1:22" ht="58" x14ac:dyDescent="0.35">
      <c r="A29" s="17">
        <f>DatosGenerales!$D$7</f>
        <v>0</v>
      </c>
      <c r="B29" s="17">
        <f>DatosGenerales!$D$11</f>
        <v>0</v>
      </c>
      <c r="C29" s="17" cm="1">
        <f t="array" aca="1" ref="C29" ca="1">INDIRECT(CONCATENATE(TablaDatosCompletos[[#This Row],[CodigoProyecto]],"!$E$3"))</f>
        <v>0</v>
      </c>
      <c r="D29" s="17" t="str">
        <f ca="1">IF(TablaDatosCompletos[[#This Row],[Proyecto]]=0,"NO","SI")</f>
        <v>NO</v>
      </c>
      <c r="E29" s="17" t="s">
        <v>8</v>
      </c>
      <c r="F29" s="17" t="s">
        <v>227</v>
      </c>
      <c r="G29" s="20" t="s">
        <v>74</v>
      </c>
      <c r="H29" s="18" t="s">
        <v>51</v>
      </c>
      <c r="I29" s="19" t="s">
        <v>52</v>
      </c>
      <c r="J29" s="17" t="s">
        <v>119</v>
      </c>
      <c r="K29" s="18" t="s">
        <v>120</v>
      </c>
      <c r="L29" s="18" t="s">
        <v>250</v>
      </c>
      <c r="M29" s="18" t="str" cm="1">
        <f t="array" aca="1" ref="M29" ca="1">IF(INDIRECT(CONCATENATE(TablaDatosCompletos[[#This Row],[CodigoProyecto]],"!B",CELL("fila",INDIRECT(TablaDatosCompletos[[#This Row],[Referencia]]))))="Incluir","SI","NO")</f>
        <v>NO</v>
      </c>
      <c r="N29" s="55" cm="1">
        <f t="array" aca="1" ref="N29" ca="1">IF(TablaDatosCompletos[[#This Row],[UsarAI]]="NO",0,INDIRECT(CONCATENATE(TablaDatosCompletos[[#This Row],[CodigoProyecto]],"!E",CELL("fila",INDIRECT(TablaDatosCompletos[[#This Row],[Referencia]]))+2)))</f>
        <v>0</v>
      </c>
      <c r="O29" s="18" t="str" cm="1">
        <f t="array" aca="1" ref="O29" ca="1">IF(INDIRECT(CONCATENATE(TablaDatosCompletos[[#This Row],[CodigoProyecto]],"!E",CELL("fila",INDIRECT(TablaDatosCompletos[[#This Row],[Referencia]]))+6))=0,"",INDIRECT(CONCATENATE(TablaDatosCompletos[[#This Row],[CodigoProyecto]],"!E",CELL("fila",INDIRECT(TablaDatosCompletos[[#This Row],[Referencia]]))+6)))</f>
        <v>RCO34</v>
      </c>
      <c r="P29" s="18" t="str" cm="1">
        <f t="array" aca="1" ref="P29"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29" s="18" cm="1">
        <f t="array" aca="1" ref="Q29" ca="1">IF(TablaDatosCompletos[[#This Row],[UsarAI]]="NO",0,INDIRECT(CONCATENATE(TablaDatosCompletos[[#This Row],[CodigoProyecto]],"!H",CELL("fila",INDIRECT(TablaDatosCompletos[[#This Row],[Referencia]]))+6)))</f>
        <v>0</v>
      </c>
      <c r="R29" s="18" t="str" cm="1">
        <f t="array" aca="1" ref="R29" ca="1">IF(INDIRECT(CONCATENATE(TablaDatosCompletos[[#This Row],[CodigoProyecto]],"!G",CELL("fila",INDIRECT(TablaDatosCompletos[[#This Row],[Referencia]]))+6))=0,"",INDIRECT(CONCATENATE(TablaDatosCompletos[[#This Row],[CodigoProyecto]],"!G",CELL("fila",INDIRECT(TablaDatosCompletos[[#This Row],[Referencia]]))+6)))</f>
        <v>RCO 34: Toneladas/año</v>
      </c>
      <c r="S29" s="18" t="str" cm="1">
        <f t="array" aca="1" ref="S29" ca="1">IF(INDIRECT(CONCATENATE(TablaDatosCompletos[[#This Row],[CodigoProyecto]],"!E",CELL("fila",INDIRECT(TablaDatosCompletos[[#This Row],[Referencia]]))+7))=0,"",INDIRECT(CONCATENATE(TablaDatosCompletos[[#This Row],[CodigoProyecto]],"!E",CELL("fila",INDIRECT(TablaDatosCompletos[[#This Row],[Referencia]]))+7)))</f>
        <v>RCR103</v>
      </c>
      <c r="T29" s="18" t="str" cm="1">
        <f t="array" aca="1" ref="T29"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29" s="124" cm="1">
        <f t="array" aca="1" ref="U29" ca="1">IF(TablaDatosCompletos[[#This Row],[UsarAI]]="NO",0,INDIRECT(CONCATENATE(TablaDatosCompletos[[#This Row],[CodigoProyecto]],"!H",CELL("fila",INDIRECT(TablaDatosCompletos[[#This Row],[Referencia]]))+7)))</f>
        <v>0</v>
      </c>
      <c r="V29" s="18" t="str" cm="1">
        <f t="array" aca="1" ref="V29" ca="1">IF(INDIRECT(CONCATENATE(TablaDatosCompletos[[#This Row],[CodigoProyecto]],"!G",CELL("fila",INDIRECT(TablaDatosCompletos[[#This Row],[Referencia]]))+7))=0,"",INDIRECT(CONCATENATE(TablaDatosCompletos[[#This Row],[CodigoProyecto]],"!G",CELL("fila",INDIRECT(TablaDatosCompletos[[#This Row],[Referencia]]))+7)))</f>
        <v>RCR 103: Toneladas/ año</v>
      </c>
    </row>
    <row r="30" spans="1:22" ht="43.5" x14ac:dyDescent="0.35">
      <c r="A30" s="17">
        <f>DatosGenerales!$D$7</f>
        <v>0</v>
      </c>
      <c r="B30" s="17">
        <f>DatosGenerales!$D$11</f>
        <v>0</v>
      </c>
      <c r="C30" s="17" cm="1">
        <f t="array" aca="1" ref="C30" ca="1">INDIRECT(CONCATENATE(TablaDatosCompletos[[#This Row],[CodigoProyecto]],"!$E$3"))</f>
        <v>0</v>
      </c>
      <c r="D30" s="17" t="str">
        <f ca="1">IF(TablaDatosCompletos[[#This Row],[Proyecto]]=0,"NO","SI")</f>
        <v>NO</v>
      </c>
      <c r="E30" s="17" t="s">
        <v>8</v>
      </c>
      <c r="F30" s="17" t="s">
        <v>227</v>
      </c>
      <c r="G30" s="20" t="s">
        <v>74</v>
      </c>
      <c r="H30" s="18" t="s">
        <v>51</v>
      </c>
      <c r="I30" s="19" t="s">
        <v>52</v>
      </c>
      <c r="J30" s="17" t="s">
        <v>121</v>
      </c>
      <c r="K30" s="18" t="s">
        <v>122</v>
      </c>
      <c r="L30" s="18" t="s">
        <v>251</v>
      </c>
      <c r="M30" s="18" t="str" cm="1">
        <f t="array" aca="1" ref="M30" ca="1">IF(INDIRECT(CONCATENATE(TablaDatosCompletos[[#This Row],[CodigoProyecto]],"!B",CELL("fila",INDIRECT(TablaDatosCompletos[[#This Row],[Referencia]]))))="Incluir","SI","NO")</f>
        <v>NO</v>
      </c>
      <c r="N30" s="55" cm="1">
        <f t="array" aca="1" ref="N30" ca="1">IF(TablaDatosCompletos[[#This Row],[UsarAI]]="NO",0,INDIRECT(CONCATENATE(TablaDatosCompletos[[#This Row],[CodigoProyecto]],"!E",CELL("fila",INDIRECT(TablaDatosCompletos[[#This Row],[Referencia]]))+2)))</f>
        <v>0</v>
      </c>
      <c r="O30" s="18" t="str" cm="1">
        <f t="array" aca="1" ref="O30" ca="1">IF(INDIRECT(CONCATENATE(TablaDatosCompletos[[#This Row],[CodigoProyecto]],"!E",CELL("fila",INDIRECT(TablaDatosCompletos[[#This Row],[Referencia]]))+6))=0,"",INDIRECT(CONCATENATE(TablaDatosCompletos[[#This Row],[CodigoProyecto]],"!E",CELL("fila",INDIRECT(TablaDatosCompletos[[#This Row],[Referencia]]))+6)))</f>
        <v>RCO34</v>
      </c>
      <c r="P30" s="18" t="str" cm="1">
        <f t="array" aca="1" ref="P30"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0" s="18" cm="1">
        <f t="array" aca="1" ref="Q30" ca="1">IF(TablaDatosCompletos[[#This Row],[UsarAI]]="NO",0,INDIRECT(CONCATENATE(TablaDatosCompletos[[#This Row],[CodigoProyecto]],"!H",CELL("fila",INDIRECT(TablaDatosCompletos[[#This Row],[Referencia]]))+6)))</f>
        <v>0</v>
      </c>
      <c r="R30" s="18" t="str" cm="1">
        <f t="array" aca="1" ref="R30" ca="1">IF(INDIRECT(CONCATENATE(TablaDatosCompletos[[#This Row],[CodigoProyecto]],"!G",CELL("fila",INDIRECT(TablaDatosCompletos[[#This Row],[Referencia]]))+6))=0,"",INDIRECT(CONCATENATE(TablaDatosCompletos[[#This Row],[CodigoProyecto]],"!G",CELL("fila",INDIRECT(TablaDatosCompletos[[#This Row],[Referencia]]))+6)))</f>
        <v>RCO 34: Toneladas/año</v>
      </c>
      <c r="S30" s="18" t="str" cm="1">
        <f t="array" aca="1" ref="S30" ca="1">IF(INDIRECT(CONCATENATE(TablaDatosCompletos[[#This Row],[CodigoProyecto]],"!E",CELL("fila",INDIRECT(TablaDatosCompletos[[#This Row],[Referencia]]))+7))=0,"",INDIRECT(CONCATENATE(TablaDatosCompletos[[#This Row],[CodigoProyecto]],"!E",CELL("fila",INDIRECT(TablaDatosCompletos[[#This Row],[Referencia]]))+7)))</f>
        <v>RCR103</v>
      </c>
      <c r="T30" s="18" t="str" cm="1">
        <f t="array" aca="1" ref="T30"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0" s="124" cm="1">
        <f t="array" aca="1" ref="U30" ca="1">IF(TablaDatosCompletos[[#This Row],[UsarAI]]="NO",0,INDIRECT(CONCATENATE(TablaDatosCompletos[[#This Row],[CodigoProyecto]],"!H",CELL("fila",INDIRECT(TablaDatosCompletos[[#This Row],[Referencia]]))+7)))</f>
        <v>0</v>
      </c>
      <c r="V30" s="18" t="str" cm="1">
        <f t="array" aca="1" ref="V30" ca="1">IF(INDIRECT(CONCATENATE(TablaDatosCompletos[[#This Row],[CodigoProyecto]],"!G",CELL("fila",INDIRECT(TablaDatosCompletos[[#This Row],[Referencia]]))+7))=0,"",INDIRECT(CONCATENATE(TablaDatosCompletos[[#This Row],[CodigoProyecto]],"!G",CELL("fila",INDIRECT(TablaDatosCompletos[[#This Row],[Referencia]]))+7)))</f>
        <v>RCR 103: Toneladas/ año</v>
      </c>
    </row>
    <row r="31" spans="1:22" ht="58" x14ac:dyDescent="0.35">
      <c r="A31" s="17">
        <f>DatosGenerales!$D$7</f>
        <v>0</v>
      </c>
      <c r="B31" s="17">
        <f>DatosGenerales!$D$11</f>
        <v>0</v>
      </c>
      <c r="C31" s="17" cm="1">
        <f t="array" aca="1" ref="C31" ca="1">INDIRECT(CONCATENATE(TablaDatosCompletos[[#This Row],[CodigoProyecto]],"!$E$3"))</f>
        <v>0</v>
      </c>
      <c r="D31" s="17" t="str">
        <f ca="1">IF(TablaDatosCompletos[[#This Row],[Proyecto]]=0,"NO","SI")</f>
        <v>NO</v>
      </c>
      <c r="E31" s="17" t="s">
        <v>8</v>
      </c>
      <c r="F31" s="17" t="s">
        <v>227</v>
      </c>
      <c r="G31" s="20" t="s">
        <v>74</v>
      </c>
      <c r="H31" s="18" t="s">
        <v>51</v>
      </c>
      <c r="I31" s="19" t="s">
        <v>52</v>
      </c>
      <c r="J31" s="17" t="s">
        <v>123</v>
      </c>
      <c r="K31" s="18" t="s">
        <v>124</v>
      </c>
      <c r="L31" s="18" t="s">
        <v>252</v>
      </c>
      <c r="M31" s="18" t="str" cm="1">
        <f t="array" aca="1" ref="M31" ca="1">IF(INDIRECT(CONCATENATE(TablaDatosCompletos[[#This Row],[CodigoProyecto]],"!B",CELL("fila",INDIRECT(TablaDatosCompletos[[#This Row],[Referencia]]))))="Incluir","SI","NO")</f>
        <v>NO</v>
      </c>
      <c r="N31" s="55" cm="1">
        <f t="array" aca="1" ref="N31" ca="1">IF(TablaDatosCompletos[[#This Row],[UsarAI]]="NO",0,INDIRECT(CONCATENATE(TablaDatosCompletos[[#This Row],[CodigoProyecto]],"!E",CELL("fila",INDIRECT(TablaDatosCompletos[[#This Row],[Referencia]]))+2)))</f>
        <v>0</v>
      </c>
      <c r="O31" s="18" t="str" cm="1">
        <f t="array" aca="1" ref="O31" ca="1">IF(INDIRECT(CONCATENATE(TablaDatosCompletos[[#This Row],[CodigoProyecto]],"!E",CELL("fila",INDIRECT(TablaDatosCompletos[[#This Row],[Referencia]]))+6))=0,"",INDIRECT(CONCATENATE(TablaDatosCompletos[[#This Row],[CodigoProyecto]],"!E",CELL("fila",INDIRECT(TablaDatosCompletos[[#This Row],[Referencia]]))+6)))</f>
        <v>RCO34</v>
      </c>
      <c r="P31" s="18" t="str" cm="1">
        <f t="array" aca="1" ref="P31"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1" s="18" cm="1">
        <f t="array" aca="1" ref="Q31" ca="1">IF(TablaDatosCompletos[[#This Row],[UsarAI]]="NO",0,INDIRECT(CONCATENATE(TablaDatosCompletos[[#This Row],[CodigoProyecto]],"!H",CELL("fila",INDIRECT(TablaDatosCompletos[[#This Row],[Referencia]]))+6)))</f>
        <v>0</v>
      </c>
      <c r="R31" s="18" t="str" cm="1">
        <f t="array" aca="1" ref="R31" ca="1">IF(INDIRECT(CONCATENATE(TablaDatosCompletos[[#This Row],[CodigoProyecto]],"!G",CELL("fila",INDIRECT(TablaDatosCompletos[[#This Row],[Referencia]]))+6))=0,"",INDIRECT(CONCATENATE(TablaDatosCompletos[[#This Row],[CodigoProyecto]],"!G",CELL("fila",INDIRECT(TablaDatosCompletos[[#This Row],[Referencia]]))+6)))</f>
        <v>RCO 34: Toneladas/año</v>
      </c>
      <c r="S31" s="18" t="str" cm="1">
        <f t="array" aca="1" ref="S31" ca="1">IF(INDIRECT(CONCATENATE(TablaDatosCompletos[[#This Row],[CodigoProyecto]],"!E",CELL("fila",INDIRECT(TablaDatosCompletos[[#This Row],[Referencia]]))+7))=0,"",INDIRECT(CONCATENATE(TablaDatosCompletos[[#This Row],[CodigoProyecto]],"!E",CELL("fila",INDIRECT(TablaDatosCompletos[[#This Row],[Referencia]]))+7)))</f>
        <v>RCR103</v>
      </c>
      <c r="T31" s="18" t="str" cm="1">
        <f t="array" aca="1" ref="T31"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1" s="124" cm="1">
        <f t="array" aca="1" ref="U31" ca="1">IF(TablaDatosCompletos[[#This Row],[UsarAI]]="NO",0,INDIRECT(CONCATENATE(TablaDatosCompletos[[#This Row],[CodigoProyecto]],"!H",CELL("fila",INDIRECT(TablaDatosCompletos[[#This Row],[Referencia]]))+7)))</f>
        <v>0</v>
      </c>
      <c r="V31" s="18" t="str" cm="1">
        <f t="array" aca="1" ref="V31" ca="1">IF(INDIRECT(CONCATENATE(TablaDatosCompletos[[#This Row],[CodigoProyecto]],"!G",CELL("fila",INDIRECT(TablaDatosCompletos[[#This Row],[Referencia]]))+7))=0,"",INDIRECT(CONCATENATE(TablaDatosCompletos[[#This Row],[CodigoProyecto]],"!G",CELL("fila",INDIRECT(TablaDatosCompletos[[#This Row],[Referencia]]))+7)))</f>
        <v>RCR 103: Toneladas/ año</v>
      </c>
    </row>
    <row r="32" spans="1:22" ht="116" x14ac:dyDescent="0.35">
      <c r="A32" s="17">
        <f>DatosGenerales!$D$7</f>
        <v>0</v>
      </c>
      <c r="B32" s="17">
        <f>DatosGenerales!$D$11</f>
        <v>0</v>
      </c>
      <c r="C32" s="17" cm="1">
        <f t="array" aca="1" ref="C32" ca="1">INDIRECT(CONCATENATE(TablaDatosCompletos[[#This Row],[CodigoProyecto]],"!$E$3"))</f>
        <v>0</v>
      </c>
      <c r="D32" s="17" t="str">
        <f ca="1">IF(TablaDatosCompletos[[#This Row],[Proyecto]]=0,"NO","SI")</f>
        <v>NO</v>
      </c>
      <c r="E32" s="17" t="s">
        <v>8</v>
      </c>
      <c r="F32" s="17" t="s">
        <v>227</v>
      </c>
      <c r="G32" s="20" t="s">
        <v>74</v>
      </c>
      <c r="H32" s="18" t="s">
        <v>51</v>
      </c>
      <c r="I32" s="19" t="s">
        <v>52</v>
      </c>
      <c r="J32" s="17" t="s">
        <v>125</v>
      </c>
      <c r="K32" s="18" t="s">
        <v>126</v>
      </c>
      <c r="L32" s="18" t="s">
        <v>253</v>
      </c>
      <c r="M32" s="18" t="str" cm="1">
        <f t="array" aca="1" ref="M32" ca="1">IF(INDIRECT(CONCATENATE(TablaDatosCompletos[[#This Row],[CodigoProyecto]],"!B",CELL("fila",INDIRECT(TablaDatosCompletos[[#This Row],[Referencia]]))))="Incluir","SI","NO")</f>
        <v>NO</v>
      </c>
      <c r="N32" s="55" cm="1">
        <f t="array" aca="1" ref="N32" ca="1">IF(TablaDatosCompletos[[#This Row],[UsarAI]]="NO",0,INDIRECT(CONCATENATE(TablaDatosCompletos[[#This Row],[CodigoProyecto]],"!E",CELL("fila",INDIRECT(TablaDatosCompletos[[#This Row],[Referencia]]))+2)))</f>
        <v>0</v>
      </c>
      <c r="O32" s="18" t="str" cm="1">
        <f t="array" aca="1" ref="O32" ca="1">IF(INDIRECT(CONCATENATE(TablaDatosCompletos[[#This Row],[CodigoProyecto]],"!E",CELL("fila",INDIRECT(TablaDatosCompletos[[#This Row],[Referencia]]))+6))=0,"",INDIRECT(CONCATENATE(TablaDatosCompletos[[#This Row],[CodigoProyecto]],"!E",CELL("fila",INDIRECT(TablaDatosCompletos[[#This Row],[Referencia]]))+6)))</f>
        <v>RCO38</v>
      </c>
      <c r="P32" s="18" t="str" cm="1">
        <f t="array" aca="1" ref="P32"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2" s="18" cm="1">
        <f t="array" aca="1" ref="Q32" ca="1">IF(TablaDatosCompletos[[#This Row],[UsarAI]]="NO",0,INDIRECT(CONCATENATE(TablaDatosCompletos[[#This Row],[CodigoProyecto]],"!H",CELL("fila",INDIRECT(TablaDatosCompletos[[#This Row],[Referencia]]))+6)))</f>
        <v>0</v>
      </c>
      <c r="R32" s="18" t="str" cm="1">
        <f t="array" aca="1" ref="R32" ca="1">IF(INDIRECT(CONCATENATE(TablaDatosCompletos[[#This Row],[CodigoProyecto]],"!G",CELL("fila",INDIRECT(TablaDatosCompletos[[#This Row],[Referencia]]))+6))=0,"",INDIRECT(CONCATENATE(TablaDatosCompletos[[#This Row],[CodigoProyecto]],"!G",CELL("fila",INDIRECT(TablaDatosCompletos[[#This Row],[Referencia]]))+6)))</f>
        <v>RCO 38: Hectáreas</v>
      </c>
      <c r="S32" s="18" t="str" cm="1">
        <f t="array" aca="1" ref="S32" ca="1">IF(INDIRECT(CONCATENATE(TablaDatosCompletos[[#This Row],[CodigoProyecto]],"!E",CELL("fila",INDIRECT(TablaDatosCompletos[[#This Row],[Referencia]]))+7))=0,"",INDIRECT(CONCATENATE(TablaDatosCompletos[[#This Row],[CodigoProyecto]],"!E",CELL("fila",INDIRECT(TablaDatosCompletos[[#This Row],[Referencia]]))+7)))</f>
        <v>RCR52</v>
      </c>
      <c r="T32" s="18" t="str" cm="1">
        <f t="array" aca="1" ref="T32"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32" s="124" cm="1">
        <f t="array" aca="1" ref="U32" ca="1">IF(TablaDatosCompletos[[#This Row],[UsarAI]]="NO",0,INDIRECT(CONCATENATE(TablaDatosCompletos[[#This Row],[CodigoProyecto]],"!H",CELL("fila",INDIRECT(TablaDatosCompletos[[#This Row],[Referencia]]))+7)))</f>
        <v>0</v>
      </c>
      <c r="V32" s="18" t="str" cm="1">
        <f t="array" aca="1" ref="V32" ca="1">IF(INDIRECT(CONCATENATE(TablaDatosCompletos[[#This Row],[CodigoProyecto]],"!G",CELL("fila",INDIRECT(TablaDatosCompletos[[#This Row],[Referencia]]))+7))=0,"",INDIRECT(CONCATENATE(TablaDatosCompletos[[#This Row],[CodigoProyecto]],"!G",CELL("fila",INDIRECT(TablaDatosCompletos[[#This Row],[Referencia]]))+7)))</f>
        <v>RCR 52: Hectáreas</v>
      </c>
    </row>
    <row r="33" spans="1:22" ht="116" x14ac:dyDescent="0.35">
      <c r="A33" s="17">
        <f>DatosGenerales!$D$7</f>
        <v>0</v>
      </c>
      <c r="B33" s="17">
        <f>DatosGenerales!$D$11</f>
        <v>0</v>
      </c>
      <c r="C33" s="17" cm="1">
        <f t="array" aca="1" ref="C33" ca="1">INDIRECT(CONCATENATE(TablaDatosCompletos[[#This Row],[CodigoProyecto]],"!$E$3"))</f>
        <v>0</v>
      </c>
      <c r="D33" s="17" t="str">
        <f ca="1">IF(TablaDatosCompletos[[#This Row],[Proyecto]]=0,"NO","SI")</f>
        <v>NO</v>
      </c>
      <c r="E33" s="17" t="s">
        <v>8</v>
      </c>
      <c r="F33" s="17" t="s">
        <v>227</v>
      </c>
      <c r="G33" s="20" t="s">
        <v>74</v>
      </c>
      <c r="H33" s="18" t="s">
        <v>51</v>
      </c>
      <c r="I33" s="19" t="s">
        <v>52</v>
      </c>
      <c r="J33" s="17" t="s">
        <v>127</v>
      </c>
      <c r="K33" s="18" t="s">
        <v>128</v>
      </c>
      <c r="L33" s="18" t="s">
        <v>254</v>
      </c>
      <c r="M33" s="18" t="str" cm="1">
        <f t="array" aca="1" ref="M33" ca="1">IF(INDIRECT(CONCATENATE(TablaDatosCompletos[[#This Row],[CodigoProyecto]],"!B",CELL("fila",INDIRECT(TablaDatosCompletos[[#This Row],[Referencia]]))))="Incluir","SI","NO")</f>
        <v>NO</v>
      </c>
      <c r="N33" s="55" cm="1">
        <f t="array" aca="1" ref="N33" ca="1">IF(TablaDatosCompletos[[#This Row],[UsarAI]]="NO",0,INDIRECT(CONCATENATE(TablaDatosCompletos[[#This Row],[CodigoProyecto]],"!E",CELL("fila",INDIRECT(TablaDatosCompletos[[#This Row],[Referencia]]))+2)))</f>
        <v>0</v>
      </c>
      <c r="O33" s="18" t="str" cm="1">
        <f t="array" aca="1" ref="O33" ca="1">IF(INDIRECT(CONCATENATE(TablaDatosCompletos[[#This Row],[CodigoProyecto]],"!E",CELL("fila",INDIRECT(TablaDatosCompletos[[#This Row],[Referencia]]))+6))=0,"",INDIRECT(CONCATENATE(TablaDatosCompletos[[#This Row],[CodigoProyecto]],"!E",CELL("fila",INDIRECT(TablaDatosCompletos[[#This Row],[Referencia]]))+6)))</f>
        <v>RCO38</v>
      </c>
      <c r="P33" s="18" t="str" cm="1">
        <f t="array" aca="1" ref="P33"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3" s="18" cm="1">
        <f t="array" aca="1" ref="Q33" ca="1">IF(TablaDatosCompletos[[#This Row],[UsarAI]]="NO",0,INDIRECT(CONCATENATE(TablaDatosCompletos[[#This Row],[CodigoProyecto]],"!H",CELL("fila",INDIRECT(TablaDatosCompletos[[#This Row],[Referencia]]))+6)))</f>
        <v>0</v>
      </c>
      <c r="R33" s="18" t="str" cm="1">
        <f t="array" aca="1" ref="R33" ca="1">IF(INDIRECT(CONCATENATE(TablaDatosCompletos[[#This Row],[CodigoProyecto]],"!G",CELL("fila",INDIRECT(TablaDatosCompletos[[#This Row],[Referencia]]))+6))=0,"",INDIRECT(CONCATENATE(TablaDatosCompletos[[#This Row],[CodigoProyecto]],"!G",CELL("fila",INDIRECT(TablaDatosCompletos[[#This Row],[Referencia]]))+6)))</f>
        <v>RCO 38: Hectáreas</v>
      </c>
      <c r="S33" s="18" t="str" cm="1">
        <f t="array" aca="1" ref="S33" ca="1">IF(INDIRECT(CONCATENATE(TablaDatosCompletos[[#This Row],[CodigoProyecto]],"!E",CELL("fila",INDIRECT(TablaDatosCompletos[[#This Row],[Referencia]]))+7))=0,"",INDIRECT(CONCATENATE(TablaDatosCompletos[[#This Row],[CodigoProyecto]],"!E",CELL("fila",INDIRECT(TablaDatosCompletos[[#This Row],[Referencia]]))+7)))</f>
        <v>RCR52</v>
      </c>
      <c r="T33" s="18" t="str" cm="1">
        <f t="array" aca="1" ref="T33"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33" s="124" cm="1">
        <f t="array" aca="1" ref="U33" ca="1">IF(TablaDatosCompletos[[#This Row],[UsarAI]]="NO",0,INDIRECT(CONCATENATE(TablaDatosCompletos[[#This Row],[CodigoProyecto]],"!H",CELL("fila",INDIRECT(TablaDatosCompletos[[#This Row],[Referencia]]))+7)))</f>
        <v>0</v>
      </c>
      <c r="V33" s="18" t="str" cm="1">
        <f t="array" aca="1" ref="V33" ca="1">IF(INDIRECT(CONCATENATE(TablaDatosCompletos[[#This Row],[CodigoProyecto]],"!G",CELL("fila",INDIRECT(TablaDatosCompletos[[#This Row],[Referencia]]))+7))=0,"",INDIRECT(CONCATENATE(TablaDatosCompletos[[#This Row],[CodigoProyecto]],"!G",CELL("fila",INDIRECT(TablaDatosCompletos[[#This Row],[Referencia]]))+7)))</f>
        <v>RCR 52: Hectáreas</v>
      </c>
    </row>
    <row r="34" spans="1:22" ht="72.5" x14ac:dyDescent="0.35">
      <c r="A34" s="17">
        <f>DatosGenerales!$D$7</f>
        <v>0</v>
      </c>
      <c r="B34" s="17">
        <f>DatosGenerales!$D$11</f>
        <v>0</v>
      </c>
      <c r="C34" s="17" cm="1">
        <f t="array" aca="1" ref="C34" ca="1">INDIRECT(CONCATENATE(TablaDatosCompletos[[#This Row],[CodigoProyecto]],"!$E$3"))</f>
        <v>0</v>
      </c>
      <c r="D34" s="17" t="str">
        <f ca="1">IF(TablaDatosCompletos[[#This Row],[Proyecto]]=0,"NO","SI")</f>
        <v>NO</v>
      </c>
      <c r="E34" s="17" t="s">
        <v>8</v>
      </c>
      <c r="F34" s="17" t="s">
        <v>227</v>
      </c>
      <c r="G34" s="20" t="s">
        <v>74</v>
      </c>
      <c r="H34" s="18" t="s">
        <v>53</v>
      </c>
      <c r="I34" s="19" t="s">
        <v>54</v>
      </c>
      <c r="J34" s="17" t="s">
        <v>129</v>
      </c>
      <c r="K34" s="18" t="s">
        <v>130</v>
      </c>
      <c r="L34" s="18" t="s">
        <v>255</v>
      </c>
      <c r="M34" s="18" t="str" cm="1">
        <f t="array" aca="1" ref="M34" ca="1">IF(INDIRECT(CONCATENATE(TablaDatosCompletos[[#This Row],[CodigoProyecto]],"!B",CELL("fila",INDIRECT(TablaDatosCompletos[[#This Row],[Referencia]]))))="Incluir","SI","NO")</f>
        <v>NO</v>
      </c>
      <c r="N34" s="55" cm="1">
        <f t="array" aca="1" ref="N34" ca="1">IF(TablaDatosCompletos[[#This Row],[UsarAI]]="NO",0,INDIRECT(CONCATENATE(TablaDatosCompletos[[#This Row],[CodigoProyecto]],"!E",CELL("fila",INDIRECT(TablaDatosCompletos[[#This Row],[Referencia]]))+2)))</f>
        <v>0</v>
      </c>
      <c r="O34" s="18" t="str" cm="1">
        <f t="array" aca="1" ref="O34" ca="1">IF(INDIRECT(CONCATENATE(TablaDatosCompletos[[#This Row],[CodigoProyecto]],"!E",CELL("fila",INDIRECT(TablaDatosCompletos[[#This Row],[Referencia]]))+6))=0,"",INDIRECT(CONCATENATE(TablaDatosCompletos[[#This Row],[CodigoProyecto]],"!E",CELL("fila",INDIRECT(TablaDatosCompletos[[#This Row],[Referencia]]))+6)))</f>
        <v>RCO38</v>
      </c>
      <c r="P34" s="18" t="str" cm="1">
        <f t="array" aca="1" ref="P34"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4" s="18" cm="1">
        <f t="array" aca="1" ref="Q34" ca="1">IF(TablaDatosCompletos[[#This Row],[UsarAI]]="NO",0,INDIRECT(CONCATENATE(TablaDatosCompletos[[#This Row],[CodigoProyecto]],"!H",CELL("fila",INDIRECT(TablaDatosCompletos[[#This Row],[Referencia]]))+6)))</f>
        <v>0</v>
      </c>
      <c r="R34" s="18" t="str" cm="1">
        <f t="array" aca="1" ref="R34" ca="1">IF(INDIRECT(CONCATENATE(TablaDatosCompletos[[#This Row],[CodigoProyecto]],"!G",CELL("fila",INDIRECT(TablaDatosCompletos[[#This Row],[Referencia]]))+6))=0,"",INDIRECT(CONCATENATE(TablaDatosCompletos[[#This Row],[CodigoProyecto]],"!G",CELL("fila",INDIRECT(TablaDatosCompletos[[#This Row],[Referencia]]))+6)))</f>
        <v>RCO 38: Hectáreas</v>
      </c>
      <c r="S34" s="18" t="str" cm="1">
        <f t="array" aca="1" ref="S34" ca="1">IF(INDIRECT(CONCATENATE(TablaDatosCompletos[[#This Row],[CodigoProyecto]],"!E",CELL("fila",INDIRECT(TablaDatosCompletos[[#This Row],[Referencia]]))+7))=0,"",INDIRECT(CONCATENATE(TablaDatosCompletos[[#This Row],[CodigoProyecto]],"!E",CELL("fila",INDIRECT(TablaDatosCompletos[[#This Row],[Referencia]]))+7)))</f>
        <v>RCR50</v>
      </c>
      <c r="T34" s="18" t="str" cm="1">
        <f t="array" aca="1" ref="T34"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34" s="124" cm="1">
        <f t="array" aca="1" ref="U34" ca="1">IF(TablaDatosCompletos[[#This Row],[UsarAI]]="NO",0,INDIRECT(CONCATENATE(TablaDatosCompletos[[#This Row],[CodigoProyecto]],"!H",CELL("fila",INDIRECT(TablaDatosCompletos[[#This Row],[Referencia]]))+7)))</f>
        <v>0</v>
      </c>
      <c r="V34" s="18" t="str" cm="1">
        <f t="array" aca="1" ref="V34" ca="1">IF(INDIRECT(CONCATENATE(TablaDatosCompletos[[#This Row],[CodigoProyecto]],"!G",CELL("fila",INDIRECT(TablaDatosCompletos[[#This Row],[Referencia]]))+7))=0,"",INDIRECT(CONCATENATE(TablaDatosCompletos[[#This Row],[CodigoProyecto]],"!G",CELL("fila",INDIRECT(TablaDatosCompletos[[#This Row],[Referencia]]))+7)))</f>
        <v>RCR 50: Personas</v>
      </c>
    </row>
    <row r="35" spans="1:22" ht="72.5" x14ac:dyDescent="0.35">
      <c r="A35" s="17">
        <f>DatosGenerales!$D$7</f>
        <v>0</v>
      </c>
      <c r="B35" s="17">
        <f>DatosGenerales!$D$11</f>
        <v>0</v>
      </c>
      <c r="C35" s="17" cm="1">
        <f t="array" aca="1" ref="C35" ca="1">INDIRECT(CONCATENATE(TablaDatosCompletos[[#This Row],[CodigoProyecto]],"!$E$3"))</f>
        <v>0</v>
      </c>
      <c r="D35" s="17" t="str">
        <f ca="1">IF(TablaDatosCompletos[[#This Row],[Proyecto]]=0,"NO","SI")</f>
        <v>NO</v>
      </c>
      <c r="E35" s="17" t="s">
        <v>8</v>
      </c>
      <c r="F35" s="17" t="s">
        <v>227</v>
      </c>
      <c r="G35" s="20" t="s">
        <v>74</v>
      </c>
      <c r="H35" s="18" t="s">
        <v>53</v>
      </c>
      <c r="I35" s="19" t="s">
        <v>54</v>
      </c>
      <c r="J35" s="17" t="s">
        <v>131</v>
      </c>
      <c r="K35" s="18" t="s">
        <v>132</v>
      </c>
      <c r="L35" s="18" t="s">
        <v>256</v>
      </c>
      <c r="M35" s="18" t="str" cm="1">
        <f t="array" aca="1" ref="M35" ca="1">IF(INDIRECT(CONCATENATE(TablaDatosCompletos[[#This Row],[CodigoProyecto]],"!B",CELL("fila",INDIRECT(TablaDatosCompletos[[#This Row],[Referencia]]))))="Incluir","SI","NO")</f>
        <v>NO</v>
      </c>
      <c r="N35" s="55" cm="1">
        <f t="array" aca="1" ref="N35" ca="1">IF(TablaDatosCompletos[[#This Row],[UsarAI]]="NO",0,INDIRECT(CONCATENATE(TablaDatosCompletos[[#This Row],[CodigoProyecto]],"!E",CELL("fila",INDIRECT(TablaDatosCompletos[[#This Row],[Referencia]]))+2)))</f>
        <v>0</v>
      </c>
      <c r="O35" s="18" t="str" cm="1">
        <f t="array" aca="1" ref="O35" ca="1">IF(INDIRECT(CONCATENATE(TablaDatosCompletos[[#This Row],[CodigoProyecto]],"!E",CELL("fila",INDIRECT(TablaDatosCompletos[[#This Row],[Referencia]]))+6))=0,"",INDIRECT(CONCATENATE(TablaDatosCompletos[[#This Row],[CodigoProyecto]],"!E",CELL("fila",INDIRECT(TablaDatosCompletos[[#This Row],[Referencia]]))+6)))</f>
        <v>RCO38</v>
      </c>
      <c r="P35" s="18" t="str" cm="1">
        <f t="array" aca="1" ref="P35"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5" s="18" cm="1">
        <f t="array" aca="1" ref="Q35" ca="1">IF(TablaDatosCompletos[[#This Row],[UsarAI]]="NO",0,INDIRECT(CONCATENATE(TablaDatosCompletos[[#This Row],[CodigoProyecto]],"!H",CELL("fila",INDIRECT(TablaDatosCompletos[[#This Row],[Referencia]]))+6)))</f>
        <v>0</v>
      </c>
      <c r="R35" s="18" t="str" cm="1">
        <f t="array" aca="1" ref="R35" ca="1">IF(INDIRECT(CONCATENATE(TablaDatosCompletos[[#This Row],[CodigoProyecto]],"!G",CELL("fila",INDIRECT(TablaDatosCompletos[[#This Row],[Referencia]]))+6))=0,"",INDIRECT(CONCATENATE(TablaDatosCompletos[[#This Row],[CodigoProyecto]],"!G",CELL("fila",INDIRECT(TablaDatosCompletos[[#This Row],[Referencia]]))+6)))</f>
        <v>RCO 38: Hectáreas</v>
      </c>
      <c r="S35" s="18" t="str" cm="1">
        <f t="array" aca="1" ref="S35" ca="1">IF(INDIRECT(CONCATENATE(TablaDatosCompletos[[#This Row],[CodigoProyecto]],"!E",CELL("fila",INDIRECT(TablaDatosCompletos[[#This Row],[Referencia]]))+7))=0,"",INDIRECT(CONCATENATE(TablaDatosCompletos[[#This Row],[CodigoProyecto]],"!E",CELL("fila",INDIRECT(TablaDatosCompletos[[#This Row],[Referencia]]))+7)))</f>
        <v>RCR95</v>
      </c>
      <c r="T35" s="18" t="str" cm="1">
        <f t="array" aca="1" ref="T35"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35" s="124" cm="1">
        <f t="array" aca="1" ref="U35" ca="1">IF(TablaDatosCompletos[[#This Row],[UsarAI]]="NO",0,INDIRECT(CONCATENATE(TablaDatosCompletos[[#This Row],[CodigoProyecto]],"!H",CELL("fila",INDIRECT(TablaDatosCompletos[[#This Row],[Referencia]]))+7)))</f>
        <v>0</v>
      </c>
      <c r="V35" s="18" t="str" cm="1">
        <f t="array" aca="1" ref="V35" ca="1">IF(INDIRECT(CONCATENATE(TablaDatosCompletos[[#This Row],[CodigoProyecto]],"!G",CELL("fila",INDIRECT(TablaDatosCompletos[[#This Row],[Referencia]]))+7))=0,"",INDIRECT(CONCATENATE(TablaDatosCompletos[[#This Row],[CodigoProyecto]],"!G",CELL("fila",INDIRECT(TablaDatosCompletos[[#This Row],[Referencia]]))+7)))</f>
        <v>RCR 95: Personas</v>
      </c>
    </row>
    <row r="36" spans="1:22" ht="145" x14ac:dyDescent="0.35">
      <c r="A36" s="17">
        <f>DatosGenerales!$D$7</f>
        <v>0</v>
      </c>
      <c r="B36" s="17">
        <f>DatosGenerales!$D$11</f>
        <v>0</v>
      </c>
      <c r="C36" s="17" cm="1">
        <f t="array" aca="1" ref="C36" ca="1">INDIRECT(CONCATENATE(TablaDatosCompletos[[#This Row],[CodigoProyecto]],"!$E$3"))</f>
        <v>0</v>
      </c>
      <c r="D36" s="17" t="str">
        <f ca="1">IF(TablaDatosCompletos[[#This Row],[Proyecto]]=0,"NO","SI")</f>
        <v>NO</v>
      </c>
      <c r="E36" s="17" t="s">
        <v>8</v>
      </c>
      <c r="F36" s="17" t="s">
        <v>227</v>
      </c>
      <c r="G36" s="20" t="s">
        <v>74</v>
      </c>
      <c r="H36" s="18" t="s">
        <v>53</v>
      </c>
      <c r="I36" s="19" t="s">
        <v>54</v>
      </c>
      <c r="J36" s="17" t="s">
        <v>133</v>
      </c>
      <c r="K36" s="18" t="s">
        <v>134</v>
      </c>
      <c r="L36" s="18" t="s">
        <v>257</v>
      </c>
      <c r="M36" s="18" t="str" cm="1">
        <f t="array" aca="1" ref="M36" ca="1">IF(INDIRECT(CONCATENATE(TablaDatosCompletos[[#This Row],[CodigoProyecto]],"!B",CELL("fila",INDIRECT(TablaDatosCompletos[[#This Row],[Referencia]]))))="Incluir","SI","NO")</f>
        <v>NO</v>
      </c>
      <c r="N36" s="55" cm="1">
        <f t="array" aca="1" ref="N36" ca="1">IF(TablaDatosCompletos[[#This Row],[UsarAI]]="NO",0,INDIRECT(CONCATENATE(TablaDatosCompletos[[#This Row],[CodigoProyecto]],"!E",CELL("fila",INDIRECT(TablaDatosCompletos[[#This Row],[Referencia]]))+2)))</f>
        <v>0</v>
      </c>
      <c r="O36" s="18" t="str" cm="1">
        <f t="array" aca="1" ref="O36" ca="1">IF(INDIRECT(CONCATENATE(TablaDatosCompletos[[#This Row],[CodigoProyecto]],"!E",CELL("fila",INDIRECT(TablaDatosCompletos[[#This Row],[Referencia]]))+6))=0,"",INDIRECT(CONCATENATE(TablaDatosCompletos[[#This Row],[CodigoProyecto]],"!E",CELL("fila",INDIRECT(TablaDatosCompletos[[#This Row],[Referencia]]))+6)))</f>
        <v>RCO38</v>
      </c>
      <c r="P36" s="18" t="str" cm="1">
        <f t="array" aca="1" ref="P36"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6" s="18" cm="1">
        <f t="array" aca="1" ref="Q36" ca="1">IF(TablaDatosCompletos[[#This Row],[UsarAI]]="NO",0,INDIRECT(CONCATENATE(TablaDatosCompletos[[#This Row],[CodigoProyecto]],"!H",CELL("fila",INDIRECT(TablaDatosCompletos[[#This Row],[Referencia]]))+6)))</f>
        <v>0</v>
      </c>
      <c r="R36" s="18" t="str" cm="1">
        <f t="array" aca="1" ref="R36" ca="1">IF(INDIRECT(CONCATENATE(TablaDatosCompletos[[#This Row],[CodigoProyecto]],"!G",CELL("fila",INDIRECT(TablaDatosCompletos[[#This Row],[Referencia]]))+6))=0,"",INDIRECT(CONCATENATE(TablaDatosCompletos[[#This Row],[CodigoProyecto]],"!G",CELL("fila",INDIRECT(TablaDatosCompletos[[#This Row],[Referencia]]))+6)))</f>
        <v>RCO 38: Hectáreas</v>
      </c>
      <c r="S36" s="18" t="str" cm="1">
        <f t="array" aca="1" ref="S36" ca="1">IF(INDIRECT(CONCATENATE(TablaDatosCompletos[[#This Row],[CodigoProyecto]],"!E",CELL("fila",INDIRECT(TablaDatosCompletos[[#This Row],[Referencia]]))+7))=0,"",INDIRECT(CONCATENATE(TablaDatosCompletos[[#This Row],[CodigoProyecto]],"!E",CELL("fila",INDIRECT(TablaDatosCompletos[[#This Row],[Referencia]]))+7)))</f>
        <v>RCR95</v>
      </c>
      <c r="T36" s="18" t="str" cm="1">
        <f t="array" aca="1" ref="T36"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36" s="124" cm="1">
        <f t="array" aca="1" ref="U36" ca="1">IF(TablaDatosCompletos[[#This Row],[UsarAI]]="NO",0,INDIRECT(CONCATENATE(TablaDatosCompletos[[#This Row],[CodigoProyecto]],"!H",CELL("fila",INDIRECT(TablaDatosCompletos[[#This Row],[Referencia]]))+7)))</f>
        <v>0</v>
      </c>
      <c r="V36" s="18" t="str" cm="1">
        <f t="array" aca="1" ref="V36" ca="1">IF(INDIRECT(CONCATENATE(TablaDatosCompletos[[#This Row],[CodigoProyecto]],"!G",CELL("fila",INDIRECT(TablaDatosCompletos[[#This Row],[Referencia]]))+7))=0,"",INDIRECT(CONCATENATE(TablaDatosCompletos[[#This Row],[CodigoProyecto]],"!G",CELL("fila",INDIRECT(TablaDatosCompletos[[#This Row],[Referencia]]))+7)))</f>
        <v>RCR 95: Personas</v>
      </c>
    </row>
    <row r="37" spans="1:22" ht="72.5" x14ac:dyDescent="0.35">
      <c r="A37" s="17">
        <f>DatosGenerales!$D$7</f>
        <v>0</v>
      </c>
      <c r="B37" s="17">
        <f>DatosGenerales!$D$11</f>
        <v>0</v>
      </c>
      <c r="C37" s="17" cm="1">
        <f t="array" aca="1" ref="C37" ca="1">INDIRECT(CONCATENATE(TablaDatosCompletos[[#This Row],[CodigoProyecto]],"!$E$3"))</f>
        <v>0</v>
      </c>
      <c r="D37" s="17" t="str">
        <f ca="1">IF(TablaDatosCompletos[[#This Row],[Proyecto]]=0,"NO","SI")</f>
        <v>NO</v>
      </c>
      <c r="E37" s="17" t="s">
        <v>8</v>
      </c>
      <c r="F37" s="17" t="s">
        <v>258</v>
      </c>
      <c r="G37" s="20" t="s">
        <v>135</v>
      </c>
      <c r="H37" s="18" t="s">
        <v>55</v>
      </c>
      <c r="I37" s="19" t="s">
        <v>56</v>
      </c>
      <c r="J37" s="17" t="s">
        <v>136</v>
      </c>
      <c r="K37" s="18" t="s">
        <v>137</v>
      </c>
      <c r="L37" s="18" t="s">
        <v>259</v>
      </c>
      <c r="M37" s="18" t="str" cm="1">
        <f t="array" aca="1" ref="M37" ca="1">IF(INDIRECT(CONCATENATE(TablaDatosCompletos[[#This Row],[CodigoProyecto]],"!B",CELL("fila",INDIRECT(TablaDatosCompletos[[#This Row],[Referencia]]))))="Incluir","SI","NO")</f>
        <v>NO</v>
      </c>
      <c r="N37" s="55" cm="1">
        <f t="array" aca="1" ref="N37" ca="1">IF(TablaDatosCompletos[[#This Row],[UsarAI]]="NO",0,INDIRECT(CONCATENATE(TablaDatosCompletos[[#This Row],[CodigoProyecto]],"!E",CELL("fila",INDIRECT(TablaDatosCompletos[[#This Row],[Referencia]]))+2)))</f>
        <v>0</v>
      </c>
      <c r="O37" s="18" t="str" cm="1">
        <f t="array" aca="1" ref="O37" ca="1">IF(INDIRECT(CONCATENATE(TablaDatosCompletos[[#This Row],[CodigoProyecto]],"!E",CELL("fila",INDIRECT(TablaDatosCompletos[[#This Row],[Referencia]]))+6))=0,"",INDIRECT(CONCATENATE(TablaDatosCompletos[[#This Row],[CodigoProyecto]],"!E",CELL("fila",INDIRECT(TablaDatosCompletos[[#This Row],[Referencia]]))+6)))</f>
        <v>RCO65</v>
      </c>
      <c r="P37" s="18" t="str" cm="1">
        <f t="array" aca="1" ref="P37"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37" s="18" cm="1">
        <f t="array" aca="1" ref="Q37" ca="1">IF(TablaDatosCompletos[[#This Row],[UsarAI]]="NO",0,INDIRECT(CONCATENATE(TablaDatosCompletos[[#This Row],[CodigoProyecto]],"!H",CELL("fila",INDIRECT(TablaDatosCompletos[[#This Row],[Referencia]]))+6)))</f>
        <v>0</v>
      </c>
      <c r="R37" s="18" t="str" cm="1">
        <f t="array" aca="1" ref="R37" ca="1">IF(INDIRECT(CONCATENATE(TablaDatosCompletos[[#This Row],[CodigoProyecto]],"!G",CELL("fila",INDIRECT(TablaDatosCompletos[[#This Row],[Referencia]]))+6))=0,"",INDIRECT(CONCATENATE(TablaDatosCompletos[[#This Row],[CodigoProyecto]],"!G",CELL("fila",INDIRECT(TablaDatosCompletos[[#This Row],[Referencia]]))+6)))</f>
        <v>RCO 65: Viviendas</v>
      </c>
      <c r="S37" s="18" t="str" cm="1">
        <f t="array" aca="1" ref="S37" ca="1">IF(INDIRECT(CONCATENATE(TablaDatosCompletos[[#This Row],[CodigoProyecto]],"!E",CELL("fila",INDIRECT(TablaDatosCompletos[[#This Row],[Referencia]]))+7))=0,"",INDIRECT(CONCATENATE(TablaDatosCompletos[[#This Row],[CodigoProyecto]],"!E",CELL("fila",INDIRECT(TablaDatosCompletos[[#This Row],[Referencia]]))+7)))</f>
        <v>RCR67</v>
      </c>
      <c r="T37" s="18" t="str" cm="1">
        <f t="array" aca="1" ref="T37"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37" s="124" cm="1">
        <f t="array" aca="1" ref="U37" ca="1">IF(TablaDatosCompletos[[#This Row],[UsarAI]]="NO",0,INDIRECT(CONCATENATE(TablaDatosCompletos[[#This Row],[CodigoProyecto]],"!H",CELL("fila",INDIRECT(TablaDatosCompletos[[#This Row],[Referencia]]))+7)))</f>
        <v>0</v>
      </c>
      <c r="V37" s="18" t="str" cm="1">
        <f t="array" aca="1" ref="V37" ca="1">IF(INDIRECT(CONCATENATE(TablaDatosCompletos[[#This Row],[CodigoProyecto]],"!G",CELL("fila",INDIRECT(TablaDatosCompletos[[#This Row],[Referencia]]))+7))=0,"",INDIRECT(CONCATENATE(TablaDatosCompletos[[#This Row],[CodigoProyecto]],"!G",CELL("fila",INDIRECT(TablaDatosCompletos[[#This Row],[Referencia]]))+7)))</f>
        <v>RCR 67: Usuarios/año</v>
      </c>
    </row>
    <row r="38" spans="1:22" ht="130.5" x14ac:dyDescent="0.35">
      <c r="A38" s="17">
        <f>DatosGenerales!$D$7</f>
        <v>0</v>
      </c>
      <c r="B38" s="17">
        <f>DatosGenerales!$D$11</f>
        <v>0</v>
      </c>
      <c r="C38" s="17" cm="1">
        <f t="array" aca="1" ref="C38" ca="1">INDIRECT(CONCATENATE(TablaDatosCompletos[[#This Row],[CodigoProyecto]],"!$E$3"))</f>
        <v>0</v>
      </c>
      <c r="D38" s="17" t="str">
        <f ca="1">IF(TablaDatosCompletos[[#This Row],[Proyecto]]=0,"NO","SI")</f>
        <v>NO</v>
      </c>
      <c r="E38" s="17" t="s">
        <v>8</v>
      </c>
      <c r="F38" s="17" t="s">
        <v>258</v>
      </c>
      <c r="G38" s="20" t="s">
        <v>135</v>
      </c>
      <c r="H38" s="18" t="s">
        <v>55</v>
      </c>
      <c r="I38" s="40" t="s">
        <v>56</v>
      </c>
      <c r="J38" s="17" t="s">
        <v>138</v>
      </c>
      <c r="K38" s="18" t="s">
        <v>139</v>
      </c>
      <c r="L38" s="18" t="s">
        <v>260</v>
      </c>
      <c r="M38" s="18" t="str" cm="1">
        <f t="array" aca="1" ref="M38" ca="1">IF(INDIRECT(CONCATENATE(TablaDatosCompletos[[#This Row],[CodigoProyecto]],"!B",CELL("fila",INDIRECT(TablaDatosCompletos[[#This Row],[Referencia]]))))="Incluir","SI","NO")</f>
        <v>NO</v>
      </c>
      <c r="N38" s="55" cm="1">
        <f t="array" aca="1" ref="N38" ca="1">IF(TablaDatosCompletos[[#This Row],[UsarAI]]="NO",0,INDIRECT(CONCATENATE(TablaDatosCompletos[[#This Row],[CodigoProyecto]],"!E",CELL("fila",INDIRECT(TablaDatosCompletos[[#This Row],[Referencia]]))+2)))</f>
        <v>0</v>
      </c>
      <c r="O38" s="18" t="str" cm="1">
        <f t="array" aca="1" ref="O38" ca="1">IF(INDIRECT(CONCATENATE(TablaDatosCompletos[[#This Row],[CodigoProyecto]],"!E",CELL("fila",INDIRECT(TablaDatosCompletos[[#This Row],[Referencia]]))+6))=0,"",INDIRECT(CONCATENATE(TablaDatosCompletos[[#This Row],[CodigoProyecto]],"!E",CELL("fila",INDIRECT(TablaDatosCompletos[[#This Row],[Referencia]]))+6)))</f>
        <v>RCO113</v>
      </c>
      <c r="P38" s="18" t="str" cm="1">
        <f t="array" aca="1" ref="P38"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38" s="18" cm="1">
        <f t="array" aca="1" ref="Q38" ca="1">IF(TablaDatosCompletos[[#This Row],[UsarAI]]="NO",0,INDIRECT(CONCATENATE(TablaDatosCompletos[[#This Row],[CodigoProyecto]],"!H",CELL("fila",INDIRECT(TablaDatosCompletos[[#This Row],[Referencia]]))+6)))</f>
        <v>0</v>
      </c>
      <c r="R38" s="18" t="str" cm="1">
        <f t="array" aca="1" ref="R38" ca="1">IF(INDIRECT(CONCATENATE(TablaDatosCompletos[[#This Row],[CodigoProyecto]],"!G",CELL("fila",INDIRECT(TablaDatosCompletos[[#This Row],[Referencia]]))+6))=0,"",INDIRECT(CONCATENATE(TablaDatosCompletos[[#This Row],[CodigoProyecto]],"!G",CELL("fila",INDIRECT(TablaDatosCompletos[[#This Row],[Referencia]]))+6)))</f>
        <v>RCO 113:Personas</v>
      </c>
      <c r="S38" s="18" t="str" cm="1">
        <f t="array" aca="1" ref="S38" ca="1">IF(INDIRECT(CONCATENATE(TablaDatosCompletos[[#This Row],[CodigoProyecto]],"!E",CELL("fila",INDIRECT(TablaDatosCompletos[[#This Row],[Referencia]]))+7))=0,"",INDIRECT(CONCATENATE(TablaDatosCompletos[[#This Row],[CodigoProyecto]],"!E",CELL("fila",INDIRECT(TablaDatosCompletos[[#This Row],[Referencia]]))+7)))</f>
        <v>ESR113</v>
      </c>
      <c r="T38" s="18" t="str" cm="1">
        <f t="array" aca="1" ref="T38"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38" s="124" cm="1">
        <f t="array" aca="1" ref="U38" ca="1">IF(TablaDatosCompletos[[#This Row],[UsarAI]]="NO",0,INDIRECT(CONCATENATE(TablaDatosCompletos[[#This Row],[CodigoProyecto]],"!H",CELL("fila",INDIRECT(TablaDatosCompletos[[#This Row],[Referencia]]))+7)))</f>
        <v>0</v>
      </c>
      <c r="V38" s="18" t="str" cm="1">
        <f t="array" aca="1" ref="V38" ca="1">IF(INDIRECT(CONCATENATE(TablaDatosCompletos[[#This Row],[CodigoProyecto]],"!G",CELL("fila",INDIRECT(TablaDatosCompletos[[#This Row],[Referencia]]))+7))=0,"",INDIRECT(CONCATENATE(TablaDatosCompletos[[#This Row],[CodigoProyecto]],"!G",CELL("fila",INDIRECT(TablaDatosCompletos[[#This Row],[Referencia]]))+7)))</f>
        <v>ESR113:Personas</v>
      </c>
    </row>
    <row r="39" spans="1:22" ht="130.5" x14ac:dyDescent="0.35">
      <c r="A39" s="17">
        <f>DatosGenerales!$D$7</f>
        <v>0</v>
      </c>
      <c r="B39" s="17">
        <f>DatosGenerales!$D$11</f>
        <v>0</v>
      </c>
      <c r="C39" s="17" cm="1">
        <f t="array" aca="1" ref="C39" ca="1">INDIRECT(CONCATENATE(TablaDatosCompletos[[#This Row],[CodigoProyecto]],"!$E$3"))</f>
        <v>0</v>
      </c>
      <c r="D39" s="17" t="str">
        <f ca="1">IF(TablaDatosCompletos[[#This Row],[Proyecto]]=0,"NO","SI")</f>
        <v>NO</v>
      </c>
      <c r="E39" s="17" t="s">
        <v>8</v>
      </c>
      <c r="F39" s="17" t="s">
        <v>258</v>
      </c>
      <c r="G39" s="20" t="s">
        <v>135</v>
      </c>
      <c r="H39" s="18" t="s">
        <v>55</v>
      </c>
      <c r="I39" s="40" t="s">
        <v>56</v>
      </c>
      <c r="J39" s="17" t="s">
        <v>140</v>
      </c>
      <c r="K39" s="18" t="s">
        <v>141</v>
      </c>
      <c r="L39" s="18" t="s">
        <v>261</v>
      </c>
      <c r="M39" s="18" t="str" cm="1">
        <f t="array" aca="1" ref="M39" ca="1">IF(INDIRECT(CONCATENATE(TablaDatosCompletos[[#This Row],[CodigoProyecto]],"!B",CELL("fila",INDIRECT(TablaDatosCompletos[[#This Row],[Referencia]]))))="Incluir","SI","NO")</f>
        <v>NO</v>
      </c>
      <c r="N39" s="55" cm="1">
        <f t="array" aca="1" ref="N39" ca="1">IF(TablaDatosCompletos[[#This Row],[UsarAI]]="NO",0,INDIRECT(CONCATENATE(TablaDatosCompletos[[#This Row],[CodigoProyecto]],"!E",CELL("fila",INDIRECT(TablaDatosCompletos[[#This Row],[Referencia]]))+2)))</f>
        <v>0</v>
      </c>
      <c r="O39" s="18" t="str" cm="1">
        <f t="array" aca="1" ref="O39" ca="1">IF(INDIRECT(CONCATENATE(TablaDatosCompletos[[#This Row],[CodigoProyecto]],"!E",CELL("fila",INDIRECT(TablaDatosCompletos[[#This Row],[Referencia]]))+6))=0,"",INDIRECT(CONCATENATE(TablaDatosCompletos[[#This Row],[CodigoProyecto]],"!E",CELL("fila",INDIRECT(TablaDatosCompletos[[#This Row],[Referencia]]))+6)))</f>
        <v>RCO113</v>
      </c>
      <c r="P39" s="18" t="str" cm="1">
        <f t="array" aca="1" ref="P39"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39" s="18" cm="1">
        <f t="array" aca="1" ref="Q39" ca="1">IF(TablaDatosCompletos[[#This Row],[UsarAI]]="NO",0,INDIRECT(CONCATENATE(TablaDatosCompletos[[#This Row],[CodigoProyecto]],"!H",CELL("fila",INDIRECT(TablaDatosCompletos[[#This Row],[Referencia]]))+6)))</f>
        <v>0</v>
      </c>
      <c r="R39" s="18" t="str" cm="1">
        <f t="array" aca="1" ref="R39" ca="1">IF(INDIRECT(CONCATENATE(TablaDatosCompletos[[#This Row],[CodigoProyecto]],"!G",CELL("fila",INDIRECT(TablaDatosCompletos[[#This Row],[Referencia]]))+6))=0,"",INDIRECT(CONCATENATE(TablaDatosCompletos[[#This Row],[CodigoProyecto]],"!G",CELL("fila",INDIRECT(TablaDatosCompletos[[#This Row],[Referencia]]))+6)))</f>
        <v>RCO 113:Personas</v>
      </c>
      <c r="S39" s="18" t="str" cm="1">
        <f t="array" aca="1" ref="S39" ca="1">IF(INDIRECT(CONCATENATE(TablaDatosCompletos[[#This Row],[CodigoProyecto]],"!E",CELL("fila",INDIRECT(TablaDatosCompletos[[#This Row],[Referencia]]))+7))=0,"",INDIRECT(CONCATENATE(TablaDatosCompletos[[#This Row],[CodigoProyecto]],"!E",CELL("fila",INDIRECT(TablaDatosCompletos[[#This Row],[Referencia]]))+7)))</f>
        <v>ESR113</v>
      </c>
      <c r="T39" s="18" t="str" cm="1">
        <f t="array" aca="1" ref="T39"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39" s="124" cm="1">
        <f t="array" aca="1" ref="U39" ca="1">IF(TablaDatosCompletos[[#This Row],[UsarAI]]="NO",0,INDIRECT(CONCATENATE(TablaDatosCompletos[[#This Row],[CodigoProyecto]],"!H",CELL("fila",INDIRECT(TablaDatosCompletos[[#This Row],[Referencia]]))+7)))</f>
        <v>0</v>
      </c>
      <c r="V39" s="18" t="str" cm="1">
        <f t="array" aca="1" ref="V39" ca="1">IF(INDIRECT(CONCATENATE(TablaDatosCompletos[[#This Row],[CodigoProyecto]],"!G",CELL("fila",INDIRECT(TablaDatosCompletos[[#This Row],[Referencia]]))+7))=0,"",INDIRECT(CONCATENATE(TablaDatosCompletos[[#This Row],[CodigoProyecto]],"!G",CELL("fila",INDIRECT(TablaDatosCompletos[[#This Row],[Referencia]]))+7)))</f>
        <v>ESR113:Personas</v>
      </c>
    </row>
    <row r="40" spans="1:22" ht="72.5" x14ac:dyDescent="0.35">
      <c r="A40" s="17">
        <f>DatosGenerales!$D$7</f>
        <v>0</v>
      </c>
      <c r="B40" s="17">
        <f>DatosGenerales!$D$11</f>
        <v>0</v>
      </c>
      <c r="C40" s="17" cm="1">
        <f t="array" aca="1" ref="C40" ca="1">INDIRECT(CONCATENATE(TablaDatosCompletos[[#This Row],[CodigoProyecto]],"!$E$3"))</f>
        <v>0</v>
      </c>
      <c r="D40" s="17" t="str">
        <f ca="1">IF(TablaDatosCompletos[[#This Row],[Proyecto]]=0,"NO","SI")</f>
        <v>NO</v>
      </c>
      <c r="E40" s="17" t="s">
        <v>8</v>
      </c>
      <c r="F40" s="17" t="s">
        <v>262</v>
      </c>
      <c r="G40" s="20" t="s">
        <v>142</v>
      </c>
      <c r="H40" s="18" t="s">
        <v>57</v>
      </c>
      <c r="I40" s="40" t="s">
        <v>58</v>
      </c>
      <c r="J40" s="17" t="s">
        <v>143</v>
      </c>
      <c r="K40" s="18" t="s">
        <v>144</v>
      </c>
      <c r="L40" s="18" t="s">
        <v>263</v>
      </c>
      <c r="M40" s="18" t="str" cm="1">
        <f t="array" aca="1" ref="M40" ca="1">IF(INDIRECT(CONCATENATE(TablaDatosCompletos[[#This Row],[CodigoProyecto]],"!B",CELL("fila",INDIRECT(TablaDatosCompletos[[#This Row],[Referencia]]))))="Incluir","SI","NO")</f>
        <v>NO</v>
      </c>
      <c r="N40" s="55" cm="1">
        <f t="array" aca="1" ref="N40" ca="1">IF(TablaDatosCompletos[[#This Row],[UsarAI]]="NO",0,INDIRECT(CONCATENATE(TablaDatosCompletos[[#This Row],[CodigoProyecto]],"!E",CELL("fila",INDIRECT(TablaDatosCompletos[[#This Row],[Referencia]]))+2)))</f>
        <v>0</v>
      </c>
      <c r="O40" s="18" t="str" cm="1">
        <f t="array" aca="1" ref="O40" ca="1">IF(INDIRECT(CONCATENATE(TablaDatosCompletos[[#This Row],[CodigoProyecto]],"!E",CELL("fila",INDIRECT(TablaDatosCompletos[[#This Row],[Referencia]]))+6))=0,"",INDIRECT(CONCATENATE(TablaDatosCompletos[[#This Row],[CodigoProyecto]],"!E",CELL("fila",INDIRECT(TablaDatosCompletos[[#This Row],[Referencia]]))+6)))</f>
        <v>RCO77</v>
      </c>
      <c r="P40" s="18" t="str" cm="1">
        <f t="array" aca="1" ref="P40"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40" s="18" cm="1">
        <f t="array" aca="1" ref="Q40" ca="1">IF(TablaDatosCompletos[[#This Row],[UsarAI]]="NO",0,INDIRECT(CONCATENATE(TablaDatosCompletos[[#This Row],[CodigoProyecto]],"!H",CELL("fila",INDIRECT(TablaDatosCompletos[[#This Row],[Referencia]]))+6)))</f>
        <v>0</v>
      </c>
      <c r="R40" s="18" t="str" cm="1">
        <f t="array" aca="1" ref="R40"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40" s="18" t="str" cm="1">
        <f t="array" aca="1" ref="S40" ca="1">IF(INDIRECT(CONCATENATE(TablaDatosCompletos[[#This Row],[CodigoProyecto]],"!E",CELL("fila",INDIRECT(TablaDatosCompletos[[#This Row],[Referencia]]))+7))=0,"",INDIRECT(CONCATENATE(TablaDatosCompletos[[#This Row],[CodigoProyecto]],"!E",CELL("fila",INDIRECT(TablaDatosCompletos[[#This Row],[Referencia]]))+7)))</f>
        <v>RCR77</v>
      </c>
      <c r="T40" s="18" t="str" cm="1">
        <f t="array" aca="1" ref="T40"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40" s="124" cm="1">
        <f t="array" aca="1" ref="U40" ca="1">IF(TablaDatosCompletos[[#This Row],[UsarAI]]="NO",0,INDIRECT(CONCATENATE(TablaDatosCompletos[[#This Row],[CodigoProyecto]],"!H",CELL("fila",INDIRECT(TablaDatosCompletos[[#This Row],[Referencia]]))+7)))</f>
        <v>0</v>
      </c>
      <c r="V40" s="18" t="str" cm="1">
        <f t="array" aca="1" ref="V40" ca="1">IF(INDIRECT(CONCATENATE(TablaDatosCompletos[[#This Row],[CodigoProyecto]],"!G",CELL("fila",INDIRECT(TablaDatosCompletos[[#This Row],[Referencia]]))+7))=0,"",INDIRECT(CONCATENATE(TablaDatosCompletos[[#This Row],[CodigoProyecto]],"!G",CELL("fila",INDIRECT(TablaDatosCompletos[[#This Row],[Referencia]]))+7)))</f>
        <v>Visitantes / año</v>
      </c>
    </row>
    <row r="41" spans="1:22" ht="72.5" x14ac:dyDescent="0.35">
      <c r="A41" s="17">
        <f>DatosGenerales!$D$7</f>
        <v>0</v>
      </c>
      <c r="B41" s="17">
        <f>DatosGenerales!$D$11</f>
        <v>0</v>
      </c>
      <c r="C41" s="17" cm="1">
        <f t="array" aca="1" ref="C41" ca="1">INDIRECT(CONCATENATE(TablaDatosCompletos[[#This Row],[CodigoProyecto]],"!$E$3"))</f>
        <v>0</v>
      </c>
      <c r="D41" s="17" t="str">
        <f ca="1">IF(TablaDatosCompletos[[#This Row],[Proyecto]]=0,"NO","SI")</f>
        <v>NO</v>
      </c>
      <c r="E41" s="17" t="s">
        <v>8</v>
      </c>
      <c r="F41" s="17" t="s">
        <v>262</v>
      </c>
      <c r="G41" s="20" t="s">
        <v>142</v>
      </c>
      <c r="H41" s="18" t="s">
        <v>57</v>
      </c>
      <c r="I41" s="40" t="s">
        <v>58</v>
      </c>
      <c r="J41" s="17" t="s">
        <v>145</v>
      </c>
      <c r="K41" s="18" t="s">
        <v>146</v>
      </c>
      <c r="L41" s="18" t="s">
        <v>264</v>
      </c>
      <c r="M41" s="18" t="str" cm="1">
        <f t="array" aca="1" ref="M41" ca="1">IF(INDIRECT(CONCATENATE(TablaDatosCompletos[[#This Row],[CodigoProyecto]],"!B",CELL("fila",INDIRECT(TablaDatosCompletos[[#This Row],[Referencia]]))))="Incluir","SI","NO")</f>
        <v>NO</v>
      </c>
      <c r="N41" s="55" cm="1">
        <f t="array" aca="1" ref="N41" ca="1">IF(TablaDatosCompletos[[#This Row],[UsarAI]]="NO",0,INDIRECT(CONCATENATE(TablaDatosCompletos[[#This Row],[CodigoProyecto]],"!E",CELL("fila",INDIRECT(TablaDatosCompletos[[#This Row],[Referencia]]))+2)))</f>
        <v>0</v>
      </c>
      <c r="O41" s="18" t="str" cm="1">
        <f t="array" aca="1" ref="O41" ca="1">IF(INDIRECT(CONCATENATE(TablaDatosCompletos[[#This Row],[CodigoProyecto]],"!E",CELL("fila",INDIRECT(TablaDatosCompletos[[#This Row],[Referencia]]))+6))=0,"",INDIRECT(CONCATENATE(TablaDatosCompletos[[#This Row],[CodigoProyecto]],"!E",CELL("fila",INDIRECT(TablaDatosCompletos[[#This Row],[Referencia]]))+6)))</f>
        <v>RCO77</v>
      </c>
      <c r="P41" s="18" t="str" cm="1">
        <f t="array" aca="1" ref="P41"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41" s="18" cm="1">
        <f t="array" aca="1" ref="Q41" ca="1">IF(TablaDatosCompletos[[#This Row],[UsarAI]]="NO",0,INDIRECT(CONCATENATE(TablaDatosCompletos[[#This Row],[CodigoProyecto]],"!H",CELL("fila",INDIRECT(TablaDatosCompletos[[#This Row],[Referencia]]))+6)))</f>
        <v>0</v>
      </c>
      <c r="R41" s="18" t="str" cm="1">
        <f t="array" aca="1" ref="R41"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41" s="18" t="str" cm="1">
        <f t="array" aca="1" ref="S41" ca="1">IF(INDIRECT(CONCATENATE(TablaDatosCompletos[[#This Row],[CodigoProyecto]],"!E",CELL("fila",INDIRECT(TablaDatosCompletos[[#This Row],[Referencia]]))+7))=0,"",INDIRECT(CONCATENATE(TablaDatosCompletos[[#This Row],[CodigoProyecto]],"!E",CELL("fila",INDIRECT(TablaDatosCompletos[[#This Row],[Referencia]]))+7)))</f>
        <v>RCR77</v>
      </c>
      <c r="T41" s="48" t="str" cm="1">
        <f t="array" aca="1" ref="T41"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41" s="124" cm="1">
        <f t="array" aca="1" ref="U41" ca="1">IF(TablaDatosCompletos[[#This Row],[UsarAI]]="NO",0,INDIRECT(CONCATENATE(TablaDatosCompletos[[#This Row],[CodigoProyecto]],"!H",CELL("fila",INDIRECT(TablaDatosCompletos[[#This Row],[Referencia]]))+7)))</f>
        <v>0</v>
      </c>
      <c r="V41" s="48" t="str" cm="1">
        <f t="array" aca="1" ref="V41" ca="1">IF(INDIRECT(CONCATENATE(TablaDatosCompletos[[#This Row],[CodigoProyecto]],"!G",CELL("fila",INDIRECT(TablaDatosCompletos[[#This Row],[Referencia]]))+7))=0,"",INDIRECT(CONCATENATE(TablaDatosCompletos[[#This Row],[CodigoProyecto]],"!G",CELL("fila",INDIRECT(TablaDatosCompletos[[#This Row],[Referencia]]))+7)))</f>
        <v>Visitantes / año</v>
      </c>
    </row>
    <row r="42" spans="1:22" ht="72.5" x14ac:dyDescent="0.35">
      <c r="A42" s="17">
        <f>DatosGenerales!$D$7</f>
        <v>0</v>
      </c>
      <c r="B42" s="17">
        <f>DatosGenerales!$D$11</f>
        <v>0</v>
      </c>
      <c r="C42" s="17" cm="1">
        <f t="array" aca="1" ref="C42" ca="1">INDIRECT(CONCATENATE(TablaDatosCompletos[[#This Row],[CodigoProyecto]],"!$E$3"))</f>
        <v>0</v>
      </c>
      <c r="D42" s="17" t="str">
        <f ca="1">IF(TablaDatosCompletos[[#This Row],[Proyecto]]=0,"NO","SI")</f>
        <v>NO</v>
      </c>
      <c r="E42" s="17" t="s">
        <v>8</v>
      </c>
      <c r="F42" s="17" t="s">
        <v>262</v>
      </c>
      <c r="G42" s="20" t="s">
        <v>142</v>
      </c>
      <c r="H42" s="18" t="s">
        <v>57</v>
      </c>
      <c r="I42" s="40" t="s">
        <v>58</v>
      </c>
      <c r="J42" s="17" t="s">
        <v>147</v>
      </c>
      <c r="K42" s="18" t="s">
        <v>148</v>
      </c>
      <c r="L42" s="18" t="s">
        <v>265</v>
      </c>
      <c r="M42" s="18" t="str" cm="1">
        <f t="array" aca="1" ref="M42" ca="1">IF(INDIRECT(CONCATENATE(TablaDatosCompletos[[#This Row],[CodigoProyecto]],"!B",CELL("fila",INDIRECT(TablaDatosCompletos[[#This Row],[Referencia]]))))="Incluir","SI","NO")</f>
        <v>NO</v>
      </c>
      <c r="N42" s="55" cm="1">
        <f t="array" aca="1" ref="N42" ca="1">IF(TablaDatosCompletos[[#This Row],[UsarAI]]="NO",0,INDIRECT(CONCATENATE(TablaDatosCompletos[[#This Row],[CodigoProyecto]],"!E",CELL("fila",INDIRECT(TablaDatosCompletos[[#This Row],[Referencia]]))+2)))</f>
        <v>0</v>
      </c>
      <c r="O42" s="18" t="str" cm="1">
        <f t="array" aca="1" ref="O42" ca="1">IF(INDIRECT(CONCATENATE(TablaDatosCompletos[[#This Row],[CodigoProyecto]],"!E",CELL("fila",INDIRECT(TablaDatosCompletos[[#This Row],[Referencia]]))+6))=0,"",INDIRECT(CONCATENATE(TablaDatosCompletos[[#This Row],[CodigoProyecto]],"!E",CELL("fila",INDIRECT(TablaDatosCompletos[[#This Row],[Referencia]]))+6)))</f>
        <v>RCO114</v>
      </c>
      <c r="P42" s="18" t="str" cm="1">
        <f t="array" aca="1" ref="P42"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42" s="18" cm="1">
        <f t="array" aca="1" ref="Q42" ca="1">IF(TablaDatosCompletos[[#This Row],[UsarAI]]="NO",0,INDIRECT(CONCATENATE(TablaDatosCompletos[[#This Row],[CodigoProyecto]],"!H",CELL("fila",INDIRECT(TablaDatosCompletos[[#This Row],[Referencia]]))+6)))</f>
        <v>0</v>
      </c>
      <c r="R42" s="18" t="str" cm="1">
        <f t="array" aca="1" ref="R42" ca="1">IF(INDIRECT(CONCATENATE(TablaDatosCompletos[[#This Row],[CodigoProyecto]],"!G",CELL("fila",INDIRECT(TablaDatosCompletos[[#This Row],[Referencia]]))+6))=0,"",INDIRECT(CONCATENATE(TablaDatosCompletos[[#This Row],[CodigoProyecto]],"!G",CELL("fila",INDIRECT(TablaDatosCompletos[[#This Row],[Referencia]]))+6)))</f>
        <v>RCO 114: Metros cuadrados</v>
      </c>
      <c r="S42" s="18" t="str" cm="1">
        <f t="array" aca="1" ref="S42" ca="1">IF(INDIRECT(CONCATENATE(TablaDatosCompletos[[#This Row],[CodigoProyecto]],"!E",CELL("fila",INDIRECT(TablaDatosCompletos[[#This Row],[Referencia]]))+7))=0,"",INDIRECT(CONCATENATE(TablaDatosCompletos[[#This Row],[CodigoProyecto]],"!E",CELL("fila",INDIRECT(TablaDatosCompletos[[#This Row],[Referencia]]))+7)))</f>
        <v>RCR77</v>
      </c>
      <c r="T42" s="48" t="str" cm="1">
        <f t="array" aca="1" ref="T42"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42" s="124" cm="1">
        <f t="array" aca="1" ref="U42" ca="1">IF(TablaDatosCompletos[[#This Row],[UsarAI]]="NO",0,INDIRECT(CONCATENATE(TablaDatosCompletos[[#This Row],[CodigoProyecto]],"!H",CELL("fila",INDIRECT(TablaDatosCompletos[[#This Row],[Referencia]]))+7)))</f>
        <v>0</v>
      </c>
      <c r="V42" s="48" t="str" cm="1">
        <f t="array" aca="1" ref="V42" ca="1">IF(INDIRECT(CONCATENATE(TablaDatosCompletos[[#This Row],[CodigoProyecto]],"!G",CELL("fila",INDIRECT(TablaDatosCompletos[[#This Row],[Referencia]]))+7))=0,"",INDIRECT(CONCATENATE(TablaDatosCompletos[[#This Row],[CodigoProyecto]],"!G",CELL("fila",INDIRECT(TablaDatosCompletos[[#This Row],[Referencia]]))+7)))</f>
        <v>Visitantes / año</v>
      </c>
    </row>
    <row r="43" spans="1:22" ht="72.5" x14ac:dyDescent="0.35">
      <c r="A43" s="17">
        <f>DatosGenerales!$D$7</f>
        <v>0</v>
      </c>
      <c r="B43" s="17">
        <f>DatosGenerales!$D$11</f>
        <v>0</v>
      </c>
      <c r="C43" s="17" cm="1">
        <f t="array" aca="1" ref="C43" ca="1">INDIRECT(CONCATENATE(TablaDatosCompletos[[#This Row],[CodigoProyecto]],"!$E$3"))</f>
        <v>0</v>
      </c>
      <c r="D43" s="17" t="str">
        <f ca="1">IF(TablaDatosCompletos[[#This Row],[Proyecto]]=0,"NO","SI")</f>
        <v>NO</v>
      </c>
      <c r="E43" s="17" t="s">
        <v>8</v>
      </c>
      <c r="F43" s="17" t="s">
        <v>262</v>
      </c>
      <c r="G43" s="20" t="s">
        <v>142</v>
      </c>
      <c r="H43" s="18" t="s">
        <v>57</v>
      </c>
      <c r="I43" s="40" t="s">
        <v>58</v>
      </c>
      <c r="J43" s="17" t="s">
        <v>149</v>
      </c>
      <c r="K43" s="18" t="s">
        <v>150</v>
      </c>
      <c r="L43" s="18" t="s">
        <v>266</v>
      </c>
      <c r="M43" s="18" t="str" cm="1">
        <f t="array" aca="1" ref="M43" ca="1">IF(INDIRECT(CONCATENATE(TablaDatosCompletos[[#This Row],[CodigoProyecto]],"!B",CELL("fila",INDIRECT(TablaDatosCompletos[[#This Row],[Referencia]]))))="Incluir","SI","NO")</f>
        <v>NO</v>
      </c>
      <c r="N43" s="55" cm="1">
        <f t="array" aca="1" ref="N43" ca="1">IF(TablaDatosCompletos[[#This Row],[UsarAI]]="NO",0,INDIRECT(CONCATENATE(TablaDatosCompletos[[#This Row],[CodigoProyecto]],"!E",CELL("fila",INDIRECT(TablaDatosCompletos[[#This Row],[Referencia]]))+2)))</f>
        <v>0</v>
      </c>
      <c r="O43" s="18" t="str" cm="1">
        <f t="array" aca="1" ref="O43" ca="1">IF(INDIRECT(CONCATENATE(TablaDatosCompletos[[#This Row],[CodigoProyecto]],"!E",CELL("fila",INDIRECT(TablaDatosCompletos[[#This Row],[Referencia]]))+6))=0,"",INDIRECT(CONCATENATE(TablaDatosCompletos[[#This Row],[CodigoProyecto]],"!E",CELL("fila",INDIRECT(TablaDatosCompletos[[#This Row],[Referencia]]))+6)))</f>
        <v>RCO77</v>
      </c>
      <c r="P43" s="18" t="str" cm="1">
        <f t="array" aca="1" ref="P43"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43" s="18" cm="1">
        <f t="array" aca="1" ref="Q43" ca="1">IF(TablaDatosCompletos[[#This Row],[UsarAI]]="NO",0,INDIRECT(CONCATENATE(TablaDatosCompletos[[#This Row],[CodigoProyecto]],"!H",CELL("fila",INDIRECT(TablaDatosCompletos[[#This Row],[Referencia]]))+6)))</f>
        <v>0</v>
      </c>
      <c r="R43" s="18" t="str" cm="1">
        <f t="array" aca="1" ref="R43"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43" s="18" t="str" cm="1">
        <f t="array" aca="1" ref="S43" ca="1">IF(INDIRECT(CONCATENATE(TablaDatosCompletos[[#This Row],[CodigoProyecto]],"!E",CELL("fila",INDIRECT(TablaDatosCompletos[[#This Row],[Referencia]]))+7))=0,"",INDIRECT(CONCATENATE(TablaDatosCompletos[[#This Row],[CodigoProyecto]],"!E",CELL("fila",INDIRECT(TablaDatosCompletos[[#This Row],[Referencia]]))+7)))</f>
        <v>RCR77</v>
      </c>
      <c r="T43" s="48" t="str" cm="1">
        <f t="array" aca="1" ref="T43"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43" s="124" cm="1">
        <f t="array" aca="1" ref="U43" ca="1">IF(TablaDatosCompletos[[#This Row],[UsarAI]]="NO",0,INDIRECT(CONCATENATE(TablaDatosCompletos[[#This Row],[CodigoProyecto]],"!H",CELL("fila",INDIRECT(TablaDatosCompletos[[#This Row],[Referencia]]))+7)))</f>
        <v>0</v>
      </c>
      <c r="V43" s="48" t="str" cm="1">
        <f t="array" aca="1" ref="V43" ca="1">IF(INDIRECT(CONCATENATE(TablaDatosCompletos[[#This Row],[CodigoProyecto]],"!G",CELL("fila",INDIRECT(TablaDatosCompletos[[#This Row],[Referencia]]))+7))=0,"",INDIRECT(CONCATENATE(TablaDatosCompletos[[#This Row],[CodigoProyecto]],"!G",CELL("fila",INDIRECT(TablaDatosCompletos[[#This Row],[Referencia]]))+7)))</f>
        <v>Visitantes / año</v>
      </c>
    </row>
    <row r="44" spans="1:22" ht="87" x14ac:dyDescent="0.35">
      <c r="A44" s="128">
        <f>DatosGenerales!$D$7</f>
        <v>0</v>
      </c>
      <c r="B44" s="128">
        <f>DatosGenerales!$D$11</f>
        <v>0</v>
      </c>
      <c r="C44" s="128" cm="1">
        <f t="array" aca="1" ref="C44" ca="1">INDIRECT(CONCATENATE(TablaDatosCompletos[[#This Row],[CodigoProyecto]],"!$E$3"))</f>
        <v>0</v>
      </c>
      <c r="D44" s="128" t="str">
        <f ca="1">IF(TablaDatosCompletos[[#This Row],[Proyecto]]=0,"NO","SI")</f>
        <v>NO</v>
      </c>
      <c r="E44" s="129" t="s">
        <v>10</v>
      </c>
      <c r="F44" s="130" t="s">
        <v>221</v>
      </c>
      <c r="G44" s="131" t="s">
        <v>222</v>
      </c>
      <c r="H44" s="132" t="s">
        <v>37</v>
      </c>
      <c r="I44" s="133" t="s">
        <v>38</v>
      </c>
      <c r="J44" s="129" t="s">
        <v>65</v>
      </c>
      <c r="K44" s="134" t="s">
        <v>66</v>
      </c>
      <c r="L44" s="134" t="s">
        <v>401</v>
      </c>
      <c r="M44" s="135" t="str" cm="1">
        <f t="array" aca="1" ref="M44" ca="1">IF(INDIRECT(CONCATENATE(TablaDatosCompletos[[#This Row],[CodigoProyecto]],"!B",CELL("fila",INDIRECT(TablaDatosCompletos[[#This Row],[Referencia]]))))="Incluir","SI","NO")</f>
        <v>NO</v>
      </c>
      <c r="N44" s="136" cm="1">
        <f t="array" aca="1" ref="N44" ca="1">IF(TablaDatosCompletos[[#This Row],[UsarAI]]="NO",0,INDIRECT(CONCATENATE(TablaDatosCompletos[[#This Row],[CodigoProyecto]],"!E",CELL("fila",INDIRECT(TablaDatosCompletos[[#This Row],[Referencia]]))+2)))</f>
        <v>0</v>
      </c>
      <c r="O44" s="134" t="str" cm="1">
        <f t="array" aca="1" ref="O44" ca="1">IF(INDIRECT(CONCATENATE(TablaDatosCompletos[[#This Row],[CodigoProyecto]],"!E",CELL("fila",INDIRECT(TablaDatosCompletos[[#This Row],[Referencia]]))+6))=0,"",INDIRECT(CONCATENATE(TablaDatosCompletos[[#This Row],[CodigoProyecto]],"!E",CELL("fila",INDIRECT(TablaDatosCompletos[[#This Row],[Referencia]]))+6)))</f>
        <v>RCO14</v>
      </c>
      <c r="P44" s="134" t="str" cm="1">
        <f t="array" aca="1" ref="P44"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44" s="134" cm="1">
        <f t="array" aca="1" ref="Q44" ca="1">IF(TablaDatosCompletos[[#This Row],[UsarAI]]="NO",0,INDIRECT(CONCATENATE(TablaDatosCompletos[[#This Row],[CodigoProyecto]],"!H",CELL("fila",INDIRECT(TablaDatosCompletos[[#This Row],[Referencia]]))+6)))</f>
        <v>0</v>
      </c>
      <c r="R44" s="134" t="str" cm="1">
        <f t="array" aca="1" ref="R44"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44" s="137" t="str" cm="1">
        <f t="array" aca="1" ref="S44" ca="1">IF(INDIRECT(CONCATENATE(TablaDatosCompletos[[#This Row],[CodigoProyecto]],"!E",CELL("fila",INDIRECT(TablaDatosCompletos[[#This Row],[Referencia]]))+7))=0,"",INDIRECT(CONCATENATE(TablaDatosCompletos[[#This Row],[CodigoProyecto]],"!E",CELL("fila",INDIRECT(TablaDatosCompletos[[#This Row],[Referencia]]))+7)))</f>
        <v>RCR11</v>
      </c>
      <c r="T44" s="135" t="str" cm="1">
        <f t="array" aca="1" ref="T44"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44" s="135" cm="1">
        <f t="array" aca="1" ref="U44" ca="1">IF(TablaDatosCompletos[[#This Row],[UsarAI]]="NO",0,INDIRECT(CONCATENATE(TablaDatosCompletos[[#This Row],[CodigoProyecto]],"!H",CELL("fila",INDIRECT(TablaDatosCompletos[[#This Row],[Referencia]]))+7)))</f>
        <v>0</v>
      </c>
      <c r="V44" s="135" t="str" cm="1">
        <f t="array" aca="1" ref="V44" ca="1">IF(INDIRECT(CONCATENATE(TablaDatosCompletos[[#This Row],[CodigoProyecto]],"!G",CELL("fila",INDIRECT(TablaDatosCompletos[[#This Row],[Referencia]]))+7))=0,"",INDIRECT(CONCATENATE(TablaDatosCompletos[[#This Row],[CodigoProyecto]],"!G",CELL("fila",INDIRECT(TablaDatosCompletos[[#This Row],[Referencia]]))+7)))</f>
        <v>Usuarios / año</v>
      </c>
    </row>
    <row r="45" spans="1:22" ht="87" x14ac:dyDescent="0.35">
      <c r="A45" s="128">
        <f>DatosGenerales!$D$7</f>
        <v>0</v>
      </c>
      <c r="B45" s="128">
        <f>DatosGenerales!$D$11</f>
        <v>0</v>
      </c>
      <c r="C45" s="128" cm="1">
        <f t="array" aca="1" ref="C45" ca="1">INDIRECT(CONCATENATE(TablaDatosCompletos[[#This Row],[CodigoProyecto]],"!$E$3"))</f>
        <v>0</v>
      </c>
      <c r="D45" s="128" t="str">
        <f ca="1">IF(TablaDatosCompletos[[#This Row],[Proyecto]]=0,"NO","SI")</f>
        <v>NO</v>
      </c>
      <c r="E45" s="129" t="s">
        <v>10</v>
      </c>
      <c r="F45" s="130" t="s">
        <v>221</v>
      </c>
      <c r="G45" s="131" t="s">
        <v>222</v>
      </c>
      <c r="H45" s="132" t="s">
        <v>37</v>
      </c>
      <c r="I45" s="133" t="s">
        <v>38</v>
      </c>
      <c r="J45" s="129" t="s">
        <v>68</v>
      </c>
      <c r="K45" s="134" t="s">
        <v>69</v>
      </c>
      <c r="L45" s="134" t="s">
        <v>402</v>
      </c>
      <c r="M45" s="135" t="str" cm="1">
        <f t="array" aca="1" ref="M45" ca="1">IF(INDIRECT(CONCATENATE(TablaDatosCompletos[[#This Row],[CodigoProyecto]],"!B",CELL("fila",INDIRECT(TablaDatosCompletos[[#This Row],[Referencia]]))))="Incluir","SI","NO")</f>
        <v>NO</v>
      </c>
      <c r="N45" s="136" cm="1">
        <f t="array" aca="1" ref="N45" ca="1">IF(TablaDatosCompletos[[#This Row],[UsarAI]]="NO",0,INDIRECT(CONCATENATE(TablaDatosCompletos[[#This Row],[CodigoProyecto]],"!E",CELL("fila",INDIRECT(TablaDatosCompletos[[#This Row],[Referencia]]))+2)))</f>
        <v>0</v>
      </c>
      <c r="O45" s="134" t="str" cm="1">
        <f t="array" aca="1" ref="O45" ca="1">IF(INDIRECT(CONCATENATE(TablaDatosCompletos[[#This Row],[CodigoProyecto]],"!E",CELL("fila",INDIRECT(TablaDatosCompletos[[#This Row],[Referencia]]))+6))=0,"",INDIRECT(CONCATENATE(TablaDatosCompletos[[#This Row],[CodigoProyecto]],"!E",CELL("fila",INDIRECT(TablaDatosCompletos[[#This Row],[Referencia]]))+6)))</f>
        <v>RCO14</v>
      </c>
      <c r="P45" s="134" t="str" cm="1">
        <f t="array" aca="1" ref="P45"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45" s="134" cm="1">
        <f t="array" aca="1" ref="Q45" ca="1">IF(TablaDatosCompletos[[#This Row],[UsarAI]]="NO",0,INDIRECT(CONCATENATE(TablaDatosCompletos[[#This Row],[CodigoProyecto]],"!H",CELL("fila",INDIRECT(TablaDatosCompletos[[#This Row],[Referencia]]))+6)))</f>
        <v>0</v>
      </c>
      <c r="R45" s="134" t="str" cm="1">
        <f t="array" aca="1" ref="R45"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45" s="137" t="str" cm="1">
        <f t="array" aca="1" ref="S45" ca="1">IF(INDIRECT(CONCATENATE(TablaDatosCompletos[[#This Row],[CodigoProyecto]],"!E",CELL("fila",INDIRECT(TablaDatosCompletos[[#This Row],[Referencia]]))+7))=0,"",INDIRECT(CONCATENATE(TablaDatosCompletos[[#This Row],[CodigoProyecto]],"!E",CELL("fila",INDIRECT(TablaDatosCompletos[[#This Row],[Referencia]]))+7)))</f>
        <v>RCR11</v>
      </c>
      <c r="T45" s="135" t="str" cm="1">
        <f t="array" aca="1" ref="T45"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45" s="135" cm="1">
        <f t="array" aca="1" ref="U45" ca="1">IF(TablaDatosCompletos[[#This Row],[UsarAI]]="NO",0,INDIRECT(CONCATENATE(TablaDatosCompletos[[#This Row],[CodigoProyecto]],"!H",CELL("fila",INDIRECT(TablaDatosCompletos[[#This Row],[Referencia]]))+7)))</f>
        <v>0</v>
      </c>
      <c r="V45" s="135" t="str" cm="1">
        <f t="array" aca="1" ref="V45" ca="1">IF(INDIRECT(CONCATENATE(TablaDatosCompletos[[#This Row],[CodigoProyecto]],"!G",CELL("fila",INDIRECT(TablaDatosCompletos[[#This Row],[Referencia]]))+7))=0,"",INDIRECT(CONCATENATE(TablaDatosCompletos[[#This Row],[CodigoProyecto]],"!G",CELL("fila",INDIRECT(TablaDatosCompletos[[#This Row],[Referencia]]))+7)))</f>
        <v>Usuarios / año</v>
      </c>
    </row>
    <row r="46" spans="1:22" ht="130.5" x14ac:dyDescent="0.35">
      <c r="A46" s="128">
        <f>DatosGenerales!$D$7</f>
        <v>0</v>
      </c>
      <c r="B46" s="128">
        <f>DatosGenerales!$D$11</f>
        <v>0</v>
      </c>
      <c r="C46" s="128" cm="1">
        <f t="array" aca="1" ref="C46" ca="1">INDIRECT(CONCATENATE(TablaDatosCompletos[[#This Row],[CodigoProyecto]],"!$E$3"))</f>
        <v>0</v>
      </c>
      <c r="D46" s="128" t="str">
        <f ca="1">IF(TablaDatosCompletos[[#This Row],[Proyecto]]=0,"NO","SI")</f>
        <v>NO</v>
      </c>
      <c r="E46" s="129" t="s">
        <v>10</v>
      </c>
      <c r="F46" s="130" t="s">
        <v>221</v>
      </c>
      <c r="G46" s="131" t="s">
        <v>222</v>
      </c>
      <c r="H46" s="132" t="s">
        <v>39</v>
      </c>
      <c r="I46" s="133" t="s">
        <v>40</v>
      </c>
      <c r="J46" s="129" t="s">
        <v>70</v>
      </c>
      <c r="K46" s="134" t="s">
        <v>71</v>
      </c>
      <c r="L46" s="134" t="s">
        <v>403</v>
      </c>
      <c r="M46" s="135" t="str" cm="1">
        <f t="array" aca="1" ref="M46" ca="1">IF(INDIRECT(CONCATENATE(TablaDatosCompletos[[#This Row],[CodigoProyecto]],"!B",CELL("fila",INDIRECT(TablaDatosCompletos[[#This Row],[Referencia]]))))="Incluir","SI","NO")</f>
        <v>NO</v>
      </c>
      <c r="N46" s="136" cm="1">
        <f t="array" aca="1" ref="N46" ca="1">IF(TablaDatosCompletos[[#This Row],[UsarAI]]="NO",0,INDIRECT(CONCATENATE(TablaDatosCompletos[[#This Row],[CodigoProyecto]],"!E",CELL("fila",INDIRECT(TablaDatosCompletos[[#This Row],[Referencia]]))+2)))</f>
        <v>0</v>
      </c>
      <c r="O46" s="134" t="str" cm="1">
        <f t="array" aca="1" ref="O46" ca="1">IF(INDIRECT(CONCATENATE(TablaDatosCompletos[[#This Row],[CodigoProyecto]],"!E",CELL("fila",INDIRECT(TablaDatosCompletos[[#This Row],[Referencia]]))+6))=0,"",INDIRECT(CONCATENATE(TablaDatosCompletos[[#This Row],[CodigoProyecto]],"!E",CELL("fila",INDIRECT(TablaDatosCompletos[[#This Row],[Referencia]]))+6)))</f>
        <v>RCO01</v>
      </c>
      <c r="P46" s="134" t="str" cm="1">
        <f t="array" aca="1" ref="P46"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46" s="134" cm="1">
        <f t="array" aca="1" ref="Q46" ca="1">IF(TablaDatosCompletos[[#This Row],[UsarAI]]="NO",0,INDIRECT(CONCATENATE(TablaDatosCompletos[[#This Row],[CodigoProyecto]],"!H",CELL("fila",INDIRECT(TablaDatosCompletos[[#This Row],[Referencia]]))+6)))</f>
        <v>0</v>
      </c>
      <c r="R46" s="134" t="str" cm="1">
        <f t="array" aca="1" ref="R46" ca="1">IF(INDIRECT(CONCATENATE(TablaDatosCompletos[[#This Row],[CodigoProyecto]],"!G",CELL("fila",INDIRECT(TablaDatosCompletos[[#This Row],[Referencia]]))+6))=0,"",INDIRECT(CONCATENATE(TablaDatosCompletos[[#This Row],[CodigoProyecto]],"!G",CELL("fila",INDIRECT(TablaDatosCompletos[[#This Row],[Referencia]]))+6)))</f>
        <v>Empresas</v>
      </c>
      <c r="S46" s="137" t="str" cm="1">
        <f t="array" aca="1" ref="S46" ca="1">IF(INDIRECT(CONCATENATE(TablaDatosCompletos[[#This Row],[CodigoProyecto]],"!E",CELL("fila",INDIRECT(TablaDatosCompletos[[#This Row],[Referencia]]))+7))=0,"",INDIRECT(CONCATENATE(TablaDatosCompletos[[#This Row],[CodigoProyecto]],"!E",CELL("fila",INDIRECT(TablaDatosCompletos[[#This Row],[Referencia]]))+7)))</f>
        <v>RCR19</v>
      </c>
      <c r="T46" s="135" t="str" cm="1">
        <f t="array" aca="1" ref="T46"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46" s="135" cm="1">
        <f t="array" aca="1" ref="U46" ca="1">IF(TablaDatosCompletos[[#This Row],[UsarAI]]="NO",0,INDIRECT(CONCATENATE(TablaDatosCompletos[[#This Row],[CodigoProyecto]],"!H",CELL("fila",INDIRECT(TablaDatosCompletos[[#This Row],[Referencia]]))+7)))</f>
        <v>0</v>
      </c>
      <c r="V46" s="135" t="str" cm="1">
        <f t="array" aca="1" ref="V46" ca="1">IF(INDIRECT(CONCATENATE(TablaDatosCompletos[[#This Row],[CodigoProyecto]],"!G",CELL("fila",INDIRECT(TablaDatosCompletos[[#This Row],[Referencia]]))+7))=0,"",INDIRECT(CONCATENATE(TablaDatosCompletos[[#This Row],[CodigoProyecto]],"!G",CELL("fila",INDIRECT(TablaDatosCompletos[[#This Row],[Referencia]]))+7)))</f>
        <v>Empresas</v>
      </c>
    </row>
    <row r="47" spans="1:22" ht="58" x14ac:dyDescent="0.35">
      <c r="A47" s="128">
        <f>DatosGenerales!$D$7</f>
        <v>0</v>
      </c>
      <c r="B47" s="128">
        <f>DatosGenerales!$D$11</f>
        <v>0</v>
      </c>
      <c r="C47" s="128" cm="1">
        <f t="array" aca="1" ref="C47" ca="1">INDIRECT(CONCATENATE(TablaDatosCompletos[[#This Row],[CodigoProyecto]],"!$E$3"))</f>
        <v>0</v>
      </c>
      <c r="D47" s="128" t="str">
        <f ca="1">IF(TablaDatosCompletos[[#This Row],[Proyecto]]=0,"NO","SI")</f>
        <v>NO</v>
      </c>
      <c r="E47" s="129" t="s">
        <v>10</v>
      </c>
      <c r="F47" s="130" t="s">
        <v>221</v>
      </c>
      <c r="G47" s="131" t="s">
        <v>222</v>
      </c>
      <c r="H47" s="132" t="s">
        <v>39</v>
      </c>
      <c r="I47" s="133" t="s">
        <v>40</v>
      </c>
      <c r="J47" s="129" t="s">
        <v>72</v>
      </c>
      <c r="K47" s="134" t="s">
        <v>73</v>
      </c>
      <c r="L47" s="134" t="s">
        <v>404</v>
      </c>
      <c r="M47" s="135" t="str" cm="1">
        <f t="array" aca="1" ref="M47" ca="1">IF(INDIRECT(CONCATENATE(TablaDatosCompletos[[#This Row],[CodigoProyecto]],"!B",CELL("fila",INDIRECT(TablaDatosCompletos[[#This Row],[Referencia]]))))="Incluir","SI","NO")</f>
        <v>NO</v>
      </c>
      <c r="N47" s="136" cm="1">
        <f t="array" aca="1" ref="N47" ca="1">IF(TablaDatosCompletos[[#This Row],[UsarAI]]="NO",0,INDIRECT(CONCATENATE(TablaDatosCompletos[[#This Row],[CodigoProyecto]],"!E",CELL("fila",INDIRECT(TablaDatosCompletos[[#This Row],[Referencia]]))+2)))</f>
        <v>0</v>
      </c>
      <c r="O47" s="134" t="str" cm="1">
        <f t="array" aca="1" ref="O47" ca="1">IF(INDIRECT(CONCATENATE(TablaDatosCompletos[[#This Row],[CodigoProyecto]],"!E",CELL("fila",INDIRECT(TablaDatosCompletos[[#This Row],[Referencia]]))+6))=0,"",INDIRECT(CONCATENATE(TablaDatosCompletos[[#This Row],[CodigoProyecto]],"!E",CELL("fila",INDIRECT(TablaDatosCompletos[[#This Row],[Referencia]]))+6)))</f>
        <v>RCO01</v>
      </c>
      <c r="P47" s="134" t="str" cm="1">
        <f t="array" aca="1" ref="P47"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47" s="134" cm="1">
        <f t="array" aca="1" ref="Q47" ca="1">IF(TablaDatosCompletos[[#This Row],[UsarAI]]="NO",0,INDIRECT(CONCATENATE(TablaDatosCompletos[[#This Row],[CodigoProyecto]],"!H",CELL("fila",INDIRECT(TablaDatosCompletos[[#This Row],[Referencia]]))+6)))</f>
        <v>0</v>
      </c>
      <c r="R47" s="134" t="str" cm="1">
        <f t="array" aca="1" ref="R47" ca="1">IF(INDIRECT(CONCATENATE(TablaDatosCompletos[[#This Row],[CodigoProyecto]],"!G",CELL("fila",INDIRECT(TablaDatosCompletos[[#This Row],[Referencia]]))+6))=0,"",INDIRECT(CONCATENATE(TablaDatosCompletos[[#This Row],[CodigoProyecto]],"!G",CELL("fila",INDIRECT(TablaDatosCompletos[[#This Row],[Referencia]]))+6)))</f>
        <v>Empresas</v>
      </c>
      <c r="S47" s="137" t="str" cm="1">
        <f t="array" aca="1" ref="S47" ca="1">IF(INDIRECT(CONCATENATE(TablaDatosCompletos[[#This Row],[CodigoProyecto]],"!E",CELL("fila",INDIRECT(TablaDatosCompletos[[#This Row],[Referencia]]))+7))=0,"",INDIRECT(CONCATENATE(TablaDatosCompletos[[#This Row],[CodigoProyecto]],"!E",CELL("fila",INDIRECT(TablaDatosCompletos[[#This Row],[Referencia]]))+7)))</f>
        <v>RCR19</v>
      </c>
      <c r="T47" s="135" t="str" cm="1">
        <f t="array" aca="1" ref="T47"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47" s="135" cm="1">
        <f t="array" aca="1" ref="U47" ca="1">IF(TablaDatosCompletos[[#This Row],[UsarAI]]="NO",0,INDIRECT(CONCATENATE(TablaDatosCompletos[[#This Row],[CodigoProyecto]],"!H",CELL("fila",INDIRECT(TablaDatosCompletos[[#This Row],[Referencia]]))+7)))</f>
        <v>0</v>
      </c>
      <c r="V47" s="135" t="str" cm="1">
        <f t="array" aca="1" ref="V47" ca="1">IF(INDIRECT(CONCATENATE(TablaDatosCompletos[[#This Row],[CodigoProyecto]],"!G",CELL("fila",INDIRECT(TablaDatosCompletos[[#This Row],[Referencia]]))+7))=0,"",INDIRECT(CONCATENATE(TablaDatosCompletos[[#This Row],[CodigoProyecto]],"!G",CELL("fila",INDIRECT(TablaDatosCompletos[[#This Row],[Referencia]]))+7)))</f>
        <v>Empresas</v>
      </c>
    </row>
    <row r="48" spans="1:22" ht="87" x14ac:dyDescent="0.35">
      <c r="A48" s="128">
        <f>DatosGenerales!$D$7</f>
        <v>0</v>
      </c>
      <c r="B48" s="128">
        <f>DatosGenerales!$D$11</f>
        <v>0</v>
      </c>
      <c r="C48" s="128" cm="1">
        <f t="array" aca="1" ref="C48" ca="1">INDIRECT(CONCATENATE(TablaDatosCompletos[[#This Row],[CodigoProyecto]],"!$E$3"))</f>
        <v>0</v>
      </c>
      <c r="D48" s="128" t="str">
        <f ca="1">IF(TablaDatosCompletos[[#This Row],[Proyecto]]=0,"NO","SI")</f>
        <v>NO</v>
      </c>
      <c r="E48" s="129" t="s">
        <v>10</v>
      </c>
      <c r="F48" s="130" t="s">
        <v>227</v>
      </c>
      <c r="G48" s="131" t="s">
        <v>74</v>
      </c>
      <c r="H48" s="132" t="s">
        <v>41</v>
      </c>
      <c r="I48" s="133" t="s">
        <v>42</v>
      </c>
      <c r="J48" s="129" t="s">
        <v>75</v>
      </c>
      <c r="K48" s="134" t="s">
        <v>76</v>
      </c>
      <c r="L48" s="134" t="s">
        <v>405</v>
      </c>
      <c r="M48" s="135" t="str" cm="1">
        <f t="array" aca="1" ref="M48" ca="1">IF(INDIRECT(CONCATENATE(TablaDatosCompletos[[#This Row],[CodigoProyecto]],"!B",CELL("fila",INDIRECT(TablaDatosCompletos[[#This Row],[Referencia]]))))="Incluir","SI","NO")</f>
        <v>NO</v>
      </c>
      <c r="N48" s="136" cm="1">
        <f t="array" aca="1" ref="N48" ca="1">IF(TablaDatosCompletos[[#This Row],[UsarAI]]="NO",0,INDIRECT(CONCATENATE(TablaDatosCompletos[[#This Row],[CodigoProyecto]],"!E",CELL("fila",INDIRECT(TablaDatosCompletos[[#This Row],[Referencia]]))+2)))</f>
        <v>0</v>
      </c>
      <c r="O48" s="134" t="str" cm="1">
        <f t="array" aca="1" ref="O48" ca="1">IF(INDIRECT(CONCATENATE(TablaDatosCompletos[[#This Row],[CodigoProyecto]],"!E",CELL("fila",INDIRECT(TablaDatosCompletos[[#This Row],[Referencia]]))+6))=0,"",INDIRECT(CONCATENATE(TablaDatosCompletos[[#This Row],[CodigoProyecto]],"!E",CELL("fila",INDIRECT(TablaDatosCompletos[[#This Row],[Referencia]]))+6)))</f>
        <v>RCO19</v>
      </c>
      <c r="P48" s="134" t="str" cm="1">
        <f t="array" aca="1" ref="P48"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48" s="134" cm="1">
        <f t="array" aca="1" ref="Q48" ca="1">IF(TablaDatosCompletos[[#This Row],[UsarAI]]="NO",0,INDIRECT(CONCATENATE(TablaDatosCompletos[[#This Row],[CodigoProyecto]],"!H",CELL("fila",INDIRECT(TablaDatosCompletos[[#This Row],[Referencia]]))+6)))</f>
        <v>0</v>
      </c>
      <c r="R48" s="134" t="str" cm="1">
        <f t="array" aca="1" ref="R48" ca="1">IF(INDIRECT(CONCATENATE(TablaDatosCompletos[[#This Row],[CodigoProyecto]],"!G",CELL("fila",INDIRECT(TablaDatosCompletos[[#This Row],[Referencia]]))+6))=0,"",INDIRECT(CONCATENATE(TablaDatosCompletos[[#This Row],[CodigoProyecto]],"!G",CELL("fila",INDIRECT(TablaDatosCompletos[[#This Row],[Referencia]]))+6)))</f>
        <v>Metros cuadrados (m2)</v>
      </c>
      <c r="S48" s="137" t="str" cm="1">
        <f t="array" aca="1" ref="S48" ca="1">IF(INDIRECT(CONCATENATE(TablaDatosCompletos[[#This Row],[CodigoProyecto]],"!E",CELL("fila",INDIRECT(TablaDatosCompletos[[#This Row],[Referencia]]))+7))=0,"",INDIRECT(CONCATENATE(TablaDatosCompletos[[#This Row],[CodigoProyecto]],"!E",CELL("fila",INDIRECT(TablaDatosCompletos[[#This Row],[Referencia]]))+7)))</f>
        <v>RCR26</v>
      </c>
      <c r="T48" s="135" t="str" cm="1">
        <f t="array" aca="1" ref="T48"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48" s="135" cm="1">
        <f t="array" aca="1" ref="U48" ca="1">IF(TablaDatosCompletos[[#This Row],[UsarAI]]="NO",0,INDIRECT(CONCATENATE(TablaDatosCompletos[[#This Row],[CodigoProyecto]],"!H",CELL("fila",INDIRECT(TablaDatosCompletos[[#This Row],[Referencia]]))+7)))</f>
        <v>0</v>
      </c>
      <c r="V48" s="135" t="str" cm="1">
        <f t="array" aca="1" ref="V48" ca="1">IF(INDIRECT(CONCATENATE(TablaDatosCompletos[[#This Row],[CodigoProyecto]],"!G",CELL("fila",INDIRECT(TablaDatosCompletos[[#This Row],[Referencia]]))+7))=0,"",INDIRECT(CONCATENATE(TablaDatosCompletos[[#This Row],[CodigoProyecto]],"!G",CELL("fila",INDIRECT(TablaDatosCompletos[[#This Row],[Referencia]]))+7)))</f>
        <v>MWh/año</v>
      </c>
    </row>
    <row r="49" spans="1:22" ht="101.5" x14ac:dyDescent="0.35">
      <c r="A49" s="128">
        <f>DatosGenerales!$D$7</f>
        <v>0</v>
      </c>
      <c r="B49" s="128">
        <f>DatosGenerales!$D$11</f>
        <v>0</v>
      </c>
      <c r="C49" s="128" cm="1">
        <f t="array" aca="1" ref="C49" ca="1">INDIRECT(CONCATENATE(TablaDatosCompletos[[#This Row],[CodigoProyecto]],"!$E$3"))</f>
        <v>0</v>
      </c>
      <c r="D49" s="128" t="str">
        <f ca="1">IF(TablaDatosCompletos[[#This Row],[Proyecto]]=0,"NO","SI")</f>
        <v>NO</v>
      </c>
      <c r="E49" s="129" t="s">
        <v>10</v>
      </c>
      <c r="F49" s="130" t="s">
        <v>227</v>
      </c>
      <c r="G49" s="131" t="s">
        <v>74</v>
      </c>
      <c r="H49" s="132" t="s">
        <v>41</v>
      </c>
      <c r="I49" s="133" t="s">
        <v>42</v>
      </c>
      <c r="J49" s="129" t="s">
        <v>77</v>
      </c>
      <c r="K49" s="134" t="s">
        <v>78</v>
      </c>
      <c r="L49" s="134" t="s">
        <v>406</v>
      </c>
      <c r="M49" s="135" t="str" cm="1">
        <f t="array" aca="1" ref="M49" ca="1">IF(INDIRECT(CONCATENATE(TablaDatosCompletos[[#This Row],[CodigoProyecto]],"!B",CELL("fila",INDIRECT(TablaDatosCompletos[[#This Row],[Referencia]]))))="Incluir","SI","NO")</f>
        <v>NO</v>
      </c>
      <c r="N49" s="136" cm="1">
        <f t="array" aca="1" ref="N49" ca="1">IF(TablaDatosCompletos[[#This Row],[UsarAI]]="NO",0,INDIRECT(CONCATENATE(TablaDatosCompletos[[#This Row],[CodigoProyecto]],"!E",CELL("fila",INDIRECT(TablaDatosCompletos[[#This Row],[Referencia]]))+2)))</f>
        <v>0</v>
      </c>
      <c r="O49" s="134" t="str" cm="1">
        <f t="array" aca="1" ref="O49" ca="1">IF(INDIRECT(CONCATENATE(TablaDatosCompletos[[#This Row],[CodigoProyecto]],"!E",CELL("fila",INDIRECT(TablaDatosCompletos[[#This Row],[Referencia]]))+6))=0,"",INDIRECT(CONCATENATE(TablaDatosCompletos[[#This Row],[CodigoProyecto]],"!E",CELL("fila",INDIRECT(TablaDatosCompletos[[#This Row],[Referencia]]))+6)))</f>
        <v>RCO19</v>
      </c>
      <c r="P49" s="134" t="str" cm="1">
        <f t="array" aca="1" ref="P49"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49" s="134" cm="1">
        <f t="array" aca="1" ref="Q49" ca="1">IF(TablaDatosCompletos[[#This Row],[UsarAI]]="NO",0,INDIRECT(CONCATENATE(TablaDatosCompletos[[#This Row],[CodigoProyecto]],"!H",CELL("fila",INDIRECT(TablaDatosCompletos[[#This Row],[Referencia]]))+6)))</f>
        <v>0</v>
      </c>
      <c r="R49" s="134" t="str" cm="1">
        <f t="array" aca="1" ref="R49" ca="1">IF(INDIRECT(CONCATENATE(TablaDatosCompletos[[#This Row],[CodigoProyecto]],"!G",CELL("fila",INDIRECT(TablaDatosCompletos[[#This Row],[Referencia]]))+6))=0,"",INDIRECT(CONCATENATE(TablaDatosCompletos[[#This Row],[CodigoProyecto]],"!G",CELL("fila",INDIRECT(TablaDatosCompletos[[#This Row],[Referencia]]))+6)))</f>
        <v>Metros cuadrados (m2)</v>
      </c>
      <c r="S49" s="137" t="str" cm="1">
        <f t="array" aca="1" ref="S49" ca="1">IF(INDIRECT(CONCATENATE(TablaDatosCompletos[[#This Row],[CodigoProyecto]],"!E",CELL("fila",INDIRECT(TablaDatosCompletos[[#This Row],[Referencia]]))+7))=0,"",INDIRECT(CONCATENATE(TablaDatosCompletos[[#This Row],[CodigoProyecto]],"!E",CELL("fila",INDIRECT(TablaDatosCompletos[[#This Row],[Referencia]]))+7)))</f>
        <v>RCR26</v>
      </c>
      <c r="T49" s="135" t="str" cm="1">
        <f t="array" aca="1" ref="T49"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49" s="135" cm="1">
        <f t="array" aca="1" ref="U49" ca="1">IF(TablaDatosCompletos[[#This Row],[UsarAI]]="NO",0,INDIRECT(CONCATENATE(TablaDatosCompletos[[#This Row],[CodigoProyecto]],"!H",CELL("fila",INDIRECT(TablaDatosCompletos[[#This Row],[Referencia]]))+7)))</f>
        <v>0</v>
      </c>
      <c r="V49" s="135" t="str" cm="1">
        <f t="array" aca="1" ref="V49" ca="1">IF(INDIRECT(CONCATENATE(TablaDatosCompletos[[#This Row],[CodigoProyecto]],"!G",CELL("fila",INDIRECT(TablaDatosCompletos[[#This Row],[Referencia]]))+7))=0,"",INDIRECT(CONCATENATE(TablaDatosCompletos[[#This Row],[CodigoProyecto]],"!G",CELL("fila",INDIRECT(TablaDatosCompletos[[#This Row],[Referencia]]))+7)))</f>
        <v>MWh/año</v>
      </c>
    </row>
    <row r="50" spans="1:22" ht="72.5" x14ac:dyDescent="0.35">
      <c r="A50" s="128">
        <f>DatosGenerales!$D$7</f>
        <v>0</v>
      </c>
      <c r="B50" s="128">
        <f>DatosGenerales!$D$11</f>
        <v>0</v>
      </c>
      <c r="C50" s="128" cm="1">
        <f t="array" aca="1" ref="C50" ca="1">INDIRECT(CONCATENATE(TablaDatosCompletos[[#This Row],[CodigoProyecto]],"!$E$3"))</f>
        <v>0</v>
      </c>
      <c r="D50" s="128" t="str">
        <f ca="1">IF(TablaDatosCompletos[[#This Row],[Proyecto]]=0,"NO","SI")</f>
        <v>NO</v>
      </c>
      <c r="E50" s="129" t="s">
        <v>10</v>
      </c>
      <c r="F50" s="130" t="s">
        <v>227</v>
      </c>
      <c r="G50" s="131" t="s">
        <v>74</v>
      </c>
      <c r="H50" s="132" t="s">
        <v>43</v>
      </c>
      <c r="I50" s="133" t="s">
        <v>44</v>
      </c>
      <c r="J50" s="129" t="s">
        <v>79</v>
      </c>
      <c r="K50" s="134" t="s">
        <v>80</v>
      </c>
      <c r="L50" s="134" t="s">
        <v>407</v>
      </c>
      <c r="M50" s="135" t="str" cm="1">
        <f t="array" aca="1" ref="M50" ca="1">IF(INDIRECT(CONCATENATE(TablaDatosCompletos[[#This Row],[CodigoProyecto]],"!B",CELL("fila",INDIRECT(TablaDatosCompletos[[#This Row],[Referencia]]))))="Incluir","SI","NO")</f>
        <v>NO</v>
      </c>
      <c r="N50" s="136" cm="1">
        <f t="array" aca="1" ref="N50" ca="1">IF(TablaDatosCompletos[[#This Row],[UsarAI]]="NO",0,INDIRECT(CONCATENATE(TablaDatosCompletos[[#This Row],[CodigoProyecto]],"!E",CELL("fila",INDIRECT(TablaDatosCompletos[[#This Row],[Referencia]]))+2)))</f>
        <v>0</v>
      </c>
      <c r="O50" s="134" t="str" cm="1">
        <f t="array" aca="1" ref="O50" ca="1">IF(INDIRECT(CONCATENATE(TablaDatosCompletos[[#This Row],[CodigoProyecto]],"!E",CELL("fila",INDIRECT(TablaDatosCompletos[[#This Row],[Referencia]]))+6))=0,"",INDIRECT(CONCATENATE(TablaDatosCompletos[[#This Row],[CodigoProyecto]],"!E",CELL("fila",INDIRECT(TablaDatosCompletos[[#This Row],[Referencia]]))+6)))</f>
        <v>RCO22</v>
      </c>
      <c r="P50" s="134" t="str" cm="1">
        <f t="array" aca="1" ref="P50"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50" s="134" cm="1">
        <f t="array" aca="1" ref="Q50" ca="1">IF(TablaDatosCompletos[[#This Row],[UsarAI]]="NO",0,INDIRECT(CONCATENATE(TablaDatosCompletos[[#This Row],[CodigoProyecto]],"!H",CELL("fila",INDIRECT(TablaDatosCompletos[[#This Row],[Referencia]]))+6)))</f>
        <v>0</v>
      </c>
      <c r="R50" s="134" t="str" cm="1">
        <f t="array" aca="1" ref="R50" ca="1">IF(INDIRECT(CONCATENATE(TablaDatosCompletos[[#This Row],[CodigoProyecto]],"!G",CELL("fila",INDIRECT(TablaDatosCompletos[[#This Row],[Referencia]]))+6))=0,"",INDIRECT(CONCATENATE(TablaDatosCompletos[[#This Row],[CodigoProyecto]],"!G",CELL("fila",INDIRECT(TablaDatosCompletos[[#This Row],[Referencia]]))+6)))</f>
        <v>KW  </v>
      </c>
      <c r="S50" s="137" t="str" cm="1">
        <f t="array" aca="1" ref="S50" ca="1">IF(INDIRECT(CONCATENATE(TablaDatosCompletos[[#This Row],[CodigoProyecto]],"!E",CELL("fila",INDIRECT(TablaDatosCompletos[[#This Row],[Referencia]]))+7))=0,"",INDIRECT(CONCATENATE(TablaDatosCompletos[[#This Row],[CodigoProyecto]],"!E",CELL("fila",INDIRECT(TablaDatosCompletos[[#This Row],[Referencia]]))+7)))</f>
        <v>RCR32</v>
      </c>
      <c r="T50" s="135" t="str" cm="1">
        <f t="array" aca="1" ref="T50"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50" s="135" cm="1">
        <f t="array" aca="1" ref="U50" ca="1">IF(TablaDatosCompletos[[#This Row],[UsarAI]]="NO",0,INDIRECT(CONCATENATE(TablaDatosCompletos[[#This Row],[CodigoProyecto]],"!H",CELL("fila",INDIRECT(TablaDatosCompletos[[#This Row],[Referencia]]))+7)))</f>
        <v>0</v>
      </c>
      <c r="V50" s="135" t="str" cm="1">
        <f t="array" aca="1" ref="V50" ca="1">IF(INDIRECT(CONCATENATE(TablaDatosCompletos[[#This Row],[CodigoProyecto]],"!G",CELL("fila",INDIRECT(TablaDatosCompletos[[#This Row],[Referencia]]))+7))=0,"",INDIRECT(CONCATENATE(TablaDatosCompletos[[#This Row],[CodigoProyecto]],"!G",CELL("fila",INDIRECT(TablaDatosCompletos[[#This Row],[Referencia]]))+7)))</f>
        <v>MW</v>
      </c>
    </row>
    <row r="51" spans="1:22" ht="72.5" x14ac:dyDescent="0.35">
      <c r="A51" s="128">
        <f>DatosGenerales!$D$7</f>
        <v>0</v>
      </c>
      <c r="B51" s="128">
        <f>DatosGenerales!$D$11</f>
        <v>0</v>
      </c>
      <c r="C51" s="128" cm="1">
        <f t="array" aca="1" ref="C51" ca="1">INDIRECT(CONCATENATE(TablaDatosCompletos[[#This Row],[CodigoProyecto]],"!$E$3"))</f>
        <v>0</v>
      </c>
      <c r="D51" s="128" t="str">
        <f ca="1">IF(TablaDatosCompletos[[#This Row],[Proyecto]]=0,"NO","SI")</f>
        <v>NO</v>
      </c>
      <c r="E51" s="129" t="s">
        <v>10</v>
      </c>
      <c r="F51" s="130" t="s">
        <v>227</v>
      </c>
      <c r="G51" s="131" t="s">
        <v>74</v>
      </c>
      <c r="H51" s="132" t="s">
        <v>43</v>
      </c>
      <c r="I51" s="133" t="s">
        <v>44</v>
      </c>
      <c r="J51" s="129" t="s">
        <v>81</v>
      </c>
      <c r="K51" s="134" t="s">
        <v>82</v>
      </c>
      <c r="L51" s="134" t="s">
        <v>408</v>
      </c>
      <c r="M51" s="135" t="str" cm="1">
        <f t="array" aca="1" ref="M51" ca="1">IF(INDIRECT(CONCATENATE(TablaDatosCompletos[[#This Row],[CodigoProyecto]],"!B",CELL("fila",INDIRECT(TablaDatosCompletos[[#This Row],[Referencia]]))))="Incluir","SI","NO")</f>
        <v>NO</v>
      </c>
      <c r="N51" s="136" cm="1">
        <f t="array" aca="1" ref="N51" ca="1">IF(TablaDatosCompletos[[#This Row],[UsarAI]]="NO",0,INDIRECT(CONCATENATE(TablaDatosCompletos[[#This Row],[CodigoProyecto]],"!E",CELL("fila",INDIRECT(TablaDatosCompletos[[#This Row],[Referencia]]))+2)))</f>
        <v>0</v>
      </c>
      <c r="O51" s="134" t="str" cm="1">
        <f t="array" aca="1" ref="O51" ca="1">IF(INDIRECT(CONCATENATE(TablaDatosCompletos[[#This Row],[CodigoProyecto]],"!E",CELL("fila",INDIRECT(TablaDatosCompletos[[#This Row],[Referencia]]))+6))=0,"",INDIRECT(CONCATENATE(TablaDatosCompletos[[#This Row],[CodigoProyecto]],"!E",CELL("fila",INDIRECT(TablaDatosCompletos[[#This Row],[Referencia]]))+6)))</f>
        <v>RCO22</v>
      </c>
      <c r="P51" s="134" t="str" cm="1">
        <f t="array" aca="1" ref="P51"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51" s="134" cm="1">
        <f t="array" aca="1" ref="Q51" ca="1">IF(TablaDatosCompletos[[#This Row],[UsarAI]]="NO",0,INDIRECT(CONCATENATE(TablaDatosCompletos[[#This Row],[CodigoProyecto]],"!H",CELL("fila",INDIRECT(TablaDatosCompletos[[#This Row],[Referencia]]))+6)))</f>
        <v>0</v>
      </c>
      <c r="R51" s="134" t="str" cm="1">
        <f t="array" aca="1" ref="R51" ca="1">IF(INDIRECT(CONCATENATE(TablaDatosCompletos[[#This Row],[CodigoProyecto]],"!G",CELL("fila",INDIRECT(TablaDatosCompletos[[#This Row],[Referencia]]))+6))=0,"",INDIRECT(CONCATENATE(TablaDatosCompletos[[#This Row],[CodigoProyecto]],"!G",CELL("fila",INDIRECT(TablaDatosCompletos[[#This Row],[Referencia]]))+6)))</f>
        <v>KW  </v>
      </c>
      <c r="S51" s="137" t="str" cm="1">
        <f t="array" aca="1" ref="S51" ca="1">IF(INDIRECT(CONCATENATE(TablaDatosCompletos[[#This Row],[CodigoProyecto]],"!E",CELL("fila",INDIRECT(TablaDatosCompletos[[#This Row],[Referencia]]))+7))=0,"",INDIRECT(CONCATENATE(TablaDatosCompletos[[#This Row],[CodigoProyecto]],"!E",CELL("fila",INDIRECT(TablaDatosCompletos[[#This Row],[Referencia]]))+7)))</f>
        <v>RCR32</v>
      </c>
      <c r="T51" s="135" t="str" cm="1">
        <f t="array" aca="1" ref="T51"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51" s="135" cm="1">
        <f t="array" aca="1" ref="U51" ca="1">IF(TablaDatosCompletos[[#This Row],[UsarAI]]="NO",0,INDIRECT(CONCATENATE(TablaDatosCompletos[[#This Row],[CodigoProyecto]],"!H",CELL("fila",INDIRECT(TablaDatosCompletos[[#This Row],[Referencia]]))+7)))</f>
        <v>0</v>
      </c>
      <c r="V51" s="135" t="str" cm="1">
        <f t="array" aca="1" ref="V51" ca="1">IF(INDIRECT(CONCATENATE(TablaDatosCompletos[[#This Row],[CodigoProyecto]],"!G",CELL("fila",INDIRECT(TablaDatosCompletos[[#This Row],[Referencia]]))+7))=0,"",INDIRECT(CONCATENATE(TablaDatosCompletos[[#This Row],[CodigoProyecto]],"!G",CELL("fila",INDIRECT(TablaDatosCompletos[[#This Row],[Referencia]]))+7)))</f>
        <v>MW</v>
      </c>
    </row>
    <row r="52" spans="1:22" ht="72.5" x14ac:dyDescent="0.35">
      <c r="A52" s="128">
        <f>DatosGenerales!$D$7</f>
        <v>0</v>
      </c>
      <c r="B52" s="128">
        <f>DatosGenerales!$D$11</f>
        <v>0</v>
      </c>
      <c r="C52" s="128" cm="1">
        <f t="array" aca="1" ref="C52" ca="1">INDIRECT(CONCATENATE(TablaDatosCompletos[[#This Row],[CodigoProyecto]],"!$E$3"))</f>
        <v>0</v>
      </c>
      <c r="D52" s="128" t="str">
        <f ca="1">IF(TablaDatosCompletos[[#This Row],[Proyecto]]=0,"NO","SI")</f>
        <v>NO</v>
      </c>
      <c r="E52" s="129" t="s">
        <v>10</v>
      </c>
      <c r="F52" s="130" t="s">
        <v>227</v>
      </c>
      <c r="G52" s="131" t="s">
        <v>74</v>
      </c>
      <c r="H52" s="132" t="s">
        <v>43</v>
      </c>
      <c r="I52" s="133" t="s">
        <v>44</v>
      </c>
      <c r="J52" s="129" t="s">
        <v>83</v>
      </c>
      <c r="K52" s="134" t="s">
        <v>84</v>
      </c>
      <c r="L52" s="134" t="s">
        <v>409</v>
      </c>
      <c r="M52" s="135" t="str" cm="1">
        <f t="array" aca="1" ref="M52" ca="1">IF(INDIRECT(CONCATENATE(TablaDatosCompletos[[#This Row],[CodigoProyecto]],"!B",CELL("fila",INDIRECT(TablaDatosCompletos[[#This Row],[Referencia]]))))="Incluir","SI","NO")</f>
        <v>NO</v>
      </c>
      <c r="N52" s="136" cm="1">
        <f t="array" aca="1" ref="N52" ca="1">IF(TablaDatosCompletos[[#This Row],[UsarAI]]="NO",0,INDIRECT(CONCATENATE(TablaDatosCompletos[[#This Row],[CodigoProyecto]],"!E",CELL("fila",INDIRECT(TablaDatosCompletos[[#This Row],[Referencia]]))+2)))</f>
        <v>0</v>
      </c>
      <c r="O52" s="134" t="str" cm="1">
        <f t="array" aca="1" ref="O52" ca="1">IF(INDIRECT(CONCATENATE(TablaDatosCompletos[[#This Row],[CodigoProyecto]],"!E",CELL("fila",INDIRECT(TablaDatosCompletos[[#This Row],[Referencia]]))+6))=0,"",INDIRECT(CONCATENATE(TablaDatosCompletos[[#This Row],[CodigoProyecto]],"!E",CELL("fila",INDIRECT(TablaDatosCompletos[[#This Row],[Referencia]]))+6)))</f>
        <v>RCO22</v>
      </c>
      <c r="P52" s="134" t="str" cm="1">
        <f t="array" aca="1" ref="P52"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52" s="134" cm="1">
        <f t="array" aca="1" ref="Q52" ca="1">IF(TablaDatosCompletos[[#This Row],[UsarAI]]="NO",0,INDIRECT(CONCATENATE(TablaDatosCompletos[[#This Row],[CodigoProyecto]],"!H",CELL("fila",INDIRECT(TablaDatosCompletos[[#This Row],[Referencia]]))+6)))</f>
        <v>0</v>
      </c>
      <c r="R52" s="134" t="str" cm="1">
        <f t="array" aca="1" ref="R52" ca="1">IF(INDIRECT(CONCATENATE(TablaDatosCompletos[[#This Row],[CodigoProyecto]],"!G",CELL("fila",INDIRECT(TablaDatosCompletos[[#This Row],[Referencia]]))+6))=0,"",INDIRECT(CONCATENATE(TablaDatosCompletos[[#This Row],[CodigoProyecto]],"!G",CELL("fila",INDIRECT(TablaDatosCompletos[[#This Row],[Referencia]]))+6)))</f>
        <v>KW  </v>
      </c>
      <c r="S52" s="137" t="str" cm="1">
        <f t="array" aca="1" ref="S52" ca="1">IF(INDIRECT(CONCATENATE(TablaDatosCompletos[[#This Row],[CodigoProyecto]],"!E",CELL("fila",INDIRECT(TablaDatosCompletos[[#This Row],[Referencia]]))+7))=0,"",INDIRECT(CONCATENATE(TablaDatosCompletos[[#This Row],[CodigoProyecto]],"!E",CELL("fila",INDIRECT(TablaDatosCompletos[[#This Row],[Referencia]]))+7)))</f>
        <v>RCR32</v>
      </c>
      <c r="T52" s="135" t="str" cm="1">
        <f t="array" aca="1" ref="T52"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52" s="135" cm="1">
        <f t="array" aca="1" ref="U52" ca="1">IF(TablaDatosCompletos[[#This Row],[UsarAI]]="NO",0,INDIRECT(CONCATENATE(TablaDatosCompletos[[#This Row],[CodigoProyecto]],"!H",CELL("fila",INDIRECT(TablaDatosCompletos[[#This Row],[Referencia]]))+7)))</f>
        <v>0</v>
      </c>
      <c r="V52" s="135" t="str" cm="1">
        <f t="array" aca="1" ref="V52" ca="1">IF(INDIRECT(CONCATENATE(TablaDatosCompletos[[#This Row],[CodigoProyecto]],"!G",CELL("fila",INDIRECT(TablaDatosCompletos[[#This Row],[Referencia]]))+7))=0,"",INDIRECT(CONCATENATE(TablaDatosCompletos[[#This Row],[CodigoProyecto]],"!G",CELL("fila",INDIRECT(TablaDatosCompletos[[#This Row],[Referencia]]))+7)))</f>
        <v>MW</v>
      </c>
    </row>
    <row r="53" spans="1:22" ht="72.5" x14ac:dyDescent="0.35">
      <c r="A53" s="128">
        <f>DatosGenerales!$D$7</f>
        <v>0</v>
      </c>
      <c r="B53" s="128">
        <f>DatosGenerales!$D$11</f>
        <v>0</v>
      </c>
      <c r="C53" s="128" cm="1">
        <f t="array" aca="1" ref="C53" ca="1">INDIRECT(CONCATENATE(TablaDatosCompletos[[#This Row],[CodigoProyecto]],"!$E$3"))</f>
        <v>0</v>
      </c>
      <c r="D53" s="128" t="str">
        <f ca="1">IF(TablaDatosCompletos[[#This Row],[Proyecto]]=0,"NO","SI")</f>
        <v>NO</v>
      </c>
      <c r="E53" s="129" t="s">
        <v>10</v>
      </c>
      <c r="F53" s="130" t="s">
        <v>227</v>
      </c>
      <c r="G53" s="131" t="s">
        <v>74</v>
      </c>
      <c r="H53" s="132" t="s">
        <v>43</v>
      </c>
      <c r="I53" s="133" t="s">
        <v>44</v>
      </c>
      <c r="J53" s="129" t="s">
        <v>85</v>
      </c>
      <c r="K53" s="134" t="s">
        <v>86</v>
      </c>
      <c r="L53" s="134" t="s">
        <v>410</v>
      </c>
      <c r="M53" s="135" t="str" cm="1">
        <f t="array" aca="1" ref="M53" ca="1">IF(INDIRECT(CONCATENATE(TablaDatosCompletos[[#This Row],[CodigoProyecto]],"!B",CELL("fila",INDIRECT(TablaDatosCompletos[[#This Row],[Referencia]]))))="Incluir","SI","NO")</f>
        <v>NO</v>
      </c>
      <c r="N53" s="136" cm="1">
        <f t="array" aca="1" ref="N53" ca="1">IF(TablaDatosCompletos[[#This Row],[UsarAI]]="NO",0,INDIRECT(CONCATENATE(TablaDatosCompletos[[#This Row],[CodigoProyecto]],"!E",CELL("fila",INDIRECT(TablaDatosCompletos[[#This Row],[Referencia]]))+2)))</f>
        <v>0</v>
      </c>
      <c r="O53" s="134" t="str" cm="1">
        <f t="array" aca="1" ref="O53" ca="1">IF(INDIRECT(CONCATENATE(TablaDatosCompletos[[#This Row],[CodigoProyecto]],"!E",CELL("fila",INDIRECT(TablaDatosCompletos[[#This Row],[Referencia]]))+6))=0,"",INDIRECT(CONCATENATE(TablaDatosCompletos[[#This Row],[CodigoProyecto]],"!E",CELL("fila",INDIRECT(TablaDatosCompletos[[#This Row],[Referencia]]))+6)))</f>
        <v>RCO22</v>
      </c>
      <c r="P53" s="134" t="str" cm="1">
        <f t="array" aca="1" ref="P53"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53" s="134" cm="1">
        <f t="array" aca="1" ref="Q53" ca="1">IF(TablaDatosCompletos[[#This Row],[UsarAI]]="NO",0,INDIRECT(CONCATENATE(TablaDatosCompletos[[#This Row],[CodigoProyecto]],"!H",CELL("fila",INDIRECT(TablaDatosCompletos[[#This Row],[Referencia]]))+6)))</f>
        <v>0</v>
      </c>
      <c r="R53" s="134" t="str" cm="1">
        <f t="array" aca="1" ref="R53" ca="1">IF(INDIRECT(CONCATENATE(TablaDatosCompletos[[#This Row],[CodigoProyecto]],"!G",CELL("fila",INDIRECT(TablaDatosCompletos[[#This Row],[Referencia]]))+6))=0,"",INDIRECT(CONCATENATE(TablaDatosCompletos[[#This Row],[CodigoProyecto]],"!G",CELL("fila",INDIRECT(TablaDatosCompletos[[#This Row],[Referencia]]))+6)))</f>
        <v>KW  </v>
      </c>
      <c r="S53" s="137" t="str" cm="1">
        <f t="array" aca="1" ref="S53" ca="1">IF(INDIRECT(CONCATENATE(TablaDatosCompletos[[#This Row],[CodigoProyecto]],"!E",CELL("fila",INDIRECT(TablaDatosCompletos[[#This Row],[Referencia]]))+7))=0,"",INDIRECT(CONCATENATE(TablaDatosCompletos[[#This Row],[CodigoProyecto]],"!E",CELL("fila",INDIRECT(TablaDatosCompletos[[#This Row],[Referencia]]))+7)))</f>
        <v>RCR32</v>
      </c>
      <c r="T53" s="135" t="str" cm="1">
        <f t="array" aca="1" ref="T53"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53" s="135" cm="1">
        <f t="array" aca="1" ref="U53" ca="1">IF(TablaDatosCompletos[[#This Row],[UsarAI]]="NO",0,INDIRECT(CONCATENATE(TablaDatosCompletos[[#This Row],[CodigoProyecto]],"!H",CELL("fila",INDIRECT(TablaDatosCompletos[[#This Row],[Referencia]]))+7)))</f>
        <v>0</v>
      </c>
      <c r="V53" s="135" t="str" cm="1">
        <f t="array" aca="1" ref="V53" ca="1">IF(INDIRECT(CONCATENATE(TablaDatosCompletos[[#This Row],[CodigoProyecto]],"!G",CELL("fila",INDIRECT(TablaDatosCompletos[[#This Row],[Referencia]]))+7))=0,"",INDIRECT(CONCATENATE(TablaDatosCompletos[[#This Row],[CodigoProyecto]],"!G",CELL("fila",INDIRECT(TablaDatosCompletos[[#This Row],[Referencia]]))+7)))</f>
        <v>MW</v>
      </c>
    </row>
    <row r="54" spans="1:22" ht="72.5" x14ac:dyDescent="0.35">
      <c r="A54" s="128">
        <f>DatosGenerales!$D$7</f>
        <v>0</v>
      </c>
      <c r="B54" s="128">
        <f>DatosGenerales!$D$11</f>
        <v>0</v>
      </c>
      <c r="C54" s="128" cm="1">
        <f t="array" aca="1" ref="C54" ca="1">INDIRECT(CONCATENATE(TablaDatosCompletos[[#This Row],[CodigoProyecto]],"!$E$3"))</f>
        <v>0</v>
      </c>
      <c r="D54" s="128" t="str">
        <f ca="1">IF(TablaDatosCompletos[[#This Row],[Proyecto]]=0,"NO","SI")</f>
        <v>NO</v>
      </c>
      <c r="E54" s="129" t="s">
        <v>10</v>
      </c>
      <c r="F54" s="130" t="s">
        <v>227</v>
      </c>
      <c r="G54" s="131" t="s">
        <v>74</v>
      </c>
      <c r="H54" s="132" t="s">
        <v>43</v>
      </c>
      <c r="I54" s="133" t="s">
        <v>44</v>
      </c>
      <c r="J54" s="129" t="s">
        <v>87</v>
      </c>
      <c r="K54" s="134" t="s">
        <v>88</v>
      </c>
      <c r="L54" s="134" t="s">
        <v>411</v>
      </c>
      <c r="M54" s="135" t="str" cm="1">
        <f t="array" aca="1" ref="M54" ca="1">IF(INDIRECT(CONCATENATE(TablaDatosCompletos[[#This Row],[CodigoProyecto]],"!B",CELL("fila",INDIRECT(TablaDatosCompletos[[#This Row],[Referencia]]))))="Incluir","SI","NO")</f>
        <v>NO</v>
      </c>
      <c r="N54" s="136" cm="1">
        <f t="array" aca="1" ref="N54" ca="1">IF(TablaDatosCompletos[[#This Row],[UsarAI]]="NO",0,INDIRECT(CONCATENATE(TablaDatosCompletos[[#This Row],[CodigoProyecto]],"!E",CELL("fila",INDIRECT(TablaDatosCompletos[[#This Row],[Referencia]]))+2)))</f>
        <v>0</v>
      </c>
      <c r="O54" s="134" t="str" cm="1">
        <f t="array" aca="1" ref="O54" ca="1">IF(INDIRECT(CONCATENATE(TablaDatosCompletos[[#This Row],[CodigoProyecto]],"!E",CELL("fila",INDIRECT(TablaDatosCompletos[[#This Row],[Referencia]]))+6))=0,"",INDIRECT(CONCATENATE(TablaDatosCompletos[[#This Row],[CodigoProyecto]],"!E",CELL("fila",INDIRECT(TablaDatosCompletos[[#This Row],[Referencia]]))+6)))</f>
        <v>RCO22</v>
      </c>
      <c r="P54" s="134" t="str" cm="1">
        <f t="array" aca="1" ref="P54"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54" s="134" cm="1">
        <f t="array" aca="1" ref="Q54" ca="1">IF(TablaDatosCompletos[[#This Row],[UsarAI]]="NO",0,INDIRECT(CONCATENATE(TablaDatosCompletos[[#This Row],[CodigoProyecto]],"!H",CELL("fila",INDIRECT(TablaDatosCompletos[[#This Row],[Referencia]]))+6)))</f>
        <v>0</v>
      </c>
      <c r="R54" s="134" t="str" cm="1">
        <f t="array" aca="1" ref="R54" ca="1">IF(INDIRECT(CONCATENATE(TablaDatosCompletos[[#This Row],[CodigoProyecto]],"!G",CELL("fila",INDIRECT(TablaDatosCompletos[[#This Row],[Referencia]]))+6))=0,"",INDIRECT(CONCATENATE(TablaDatosCompletos[[#This Row],[CodigoProyecto]],"!G",CELL("fila",INDIRECT(TablaDatosCompletos[[#This Row],[Referencia]]))+6)))</f>
        <v>KW  </v>
      </c>
      <c r="S54" s="137" t="str" cm="1">
        <f t="array" aca="1" ref="S54" ca="1">IF(INDIRECT(CONCATENATE(TablaDatosCompletos[[#This Row],[CodigoProyecto]],"!E",CELL("fila",INDIRECT(TablaDatosCompletos[[#This Row],[Referencia]]))+7))=0,"",INDIRECT(CONCATENATE(TablaDatosCompletos[[#This Row],[CodigoProyecto]],"!E",CELL("fila",INDIRECT(TablaDatosCompletos[[#This Row],[Referencia]]))+7)))</f>
        <v>RCR32</v>
      </c>
      <c r="T54" s="135" t="str" cm="1">
        <f t="array" aca="1" ref="T54"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54" s="135" cm="1">
        <f t="array" aca="1" ref="U54" ca="1">IF(TablaDatosCompletos[[#This Row],[UsarAI]]="NO",0,INDIRECT(CONCATENATE(TablaDatosCompletos[[#This Row],[CodigoProyecto]],"!H",CELL("fila",INDIRECT(TablaDatosCompletos[[#This Row],[Referencia]]))+7)))</f>
        <v>0</v>
      </c>
      <c r="V54" s="135" t="str" cm="1">
        <f t="array" aca="1" ref="V54" ca="1">IF(INDIRECT(CONCATENATE(TablaDatosCompletos[[#This Row],[CodigoProyecto]],"!G",CELL("fila",INDIRECT(TablaDatosCompletos[[#This Row],[Referencia]]))+7))=0,"",INDIRECT(CONCATENATE(TablaDatosCompletos[[#This Row],[CodigoProyecto]],"!G",CELL("fila",INDIRECT(TablaDatosCompletos[[#This Row],[Referencia]]))+7)))</f>
        <v>MW</v>
      </c>
    </row>
    <row r="55" spans="1:22" ht="72.5" x14ac:dyDescent="0.35">
      <c r="A55" s="128">
        <f>DatosGenerales!$D$7</f>
        <v>0</v>
      </c>
      <c r="B55" s="128">
        <f>DatosGenerales!$D$11</f>
        <v>0</v>
      </c>
      <c r="C55" s="128" cm="1">
        <f t="array" aca="1" ref="C55" ca="1">INDIRECT(CONCATENATE(TablaDatosCompletos[[#This Row],[CodigoProyecto]],"!$E$3"))</f>
        <v>0</v>
      </c>
      <c r="D55" s="128" t="str">
        <f ca="1">IF(TablaDatosCompletos[[#This Row],[Proyecto]]=0,"NO","SI")</f>
        <v>NO</v>
      </c>
      <c r="E55" s="129" t="s">
        <v>10</v>
      </c>
      <c r="F55" s="130" t="s">
        <v>227</v>
      </c>
      <c r="G55" s="131" t="s">
        <v>74</v>
      </c>
      <c r="H55" s="132" t="s">
        <v>43</v>
      </c>
      <c r="I55" s="133" t="s">
        <v>44</v>
      </c>
      <c r="J55" s="129" t="s">
        <v>89</v>
      </c>
      <c r="K55" s="134" t="s">
        <v>90</v>
      </c>
      <c r="L55" s="134" t="s">
        <v>412</v>
      </c>
      <c r="M55" s="135" t="str" cm="1">
        <f t="array" aca="1" ref="M55" ca="1">IF(INDIRECT(CONCATENATE(TablaDatosCompletos[[#This Row],[CodigoProyecto]],"!B",CELL("fila",INDIRECT(TablaDatosCompletos[[#This Row],[Referencia]]))))="Incluir","SI","NO")</f>
        <v>NO</v>
      </c>
      <c r="N55" s="136" cm="1">
        <f t="array" aca="1" ref="N55" ca="1">IF(TablaDatosCompletos[[#This Row],[UsarAI]]="NO",0,INDIRECT(CONCATENATE(TablaDatosCompletos[[#This Row],[CodigoProyecto]],"!E",CELL("fila",INDIRECT(TablaDatosCompletos[[#This Row],[Referencia]]))+2)))</f>
        <v>0</v>
      </c>
      <c r="O55" s="134" t="str" cm="1">
        <f t="array" aca="1" ref="O55" ca="1">IF(INDIRECT(CONCATENATE(TablaDatosCompletos[[#This Row],[CodigoProyecto]],"!E",CELL("fila",INDIRECT(TablaDatosCompletos[[#This Row],[Referencia]]))+6))=0,"",INDIRECT(CONCATENATE(TablaDatosCompletos[[#This Row],[CodigoProyecto]],"!E",CELL("fila",INDIRECT(TablaDatosCompletos[[#This Row],[Referencia]]))+6)))</f>
        <v>RCO22</v>
      </c>
      <c r="P55" s="134" t="str" cm="1">
        <f t="array" aca="1" ref="P55"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55" s="134" cm="1">
        <f t="array" aca="1" ref="Q55" ca="1">IF(TablaDatosCompletos[[#This Row],[UsarAI]]="NO",0,INDIRECT(CONCATENATE(TablaDatosCompletos[[#This Row],[CodigoProyecto]],"!H",CELL("fila",INDIRECT(TablaDatosCompletos[[#This Row],[Referencia]]))+6)))</f>
        <v>0</v>
      </c>
      <c r="R55" s="134" t="str" cm="1">
        <f t="array" aca="1" ref="R55" ca="1">IF(INDIRECT(CONCATENATE(TablaDatosCompletos[[#This Row],[CodigoProyecto]],"!G",CELL("fila",INDIRECT(TablaDatosCompletos[[#This Row],[Referencia]]))+6))=0,"",INDIRECT(CONCATENATE(TablaDatosCompletos[[#This Row],[CodigoProyecto]],"!G",CELL("fila",INDIRECT(TablaDatosCompletos[[#This Row],[Referencia]]))+6)))</f>
        <v>KW  </v>
      </c>
      <c r="S55" s="137" t="str" cm="1">
        <f t="array" aca="1" ref="S55" ca="1">IF(INDIRECT(CONCATENATE(TablaDatosCompletos[[#This Row],[CodigoProyecto]],"!E",CELL("fila",INDIRECT(TablaDatosCompletos[[#This Row],[Referencia]]))+7))=0,"",INDIRECT(CONCATENATE(TablaDatosCompletos[[#This Row],[CodigoProyecto]],"!E",CELL("fila",INDIRECT(TablaDatosCompletos[[#This Row],[Referencia]]))+7)))</f>
        <v>RCR32</v>
      </c>
      <c r="T55" s="135" t="str" cm="1">
        <f t="array" aca="1" ref="T55"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55" s="135" cm="1">
        <f t="array" aca="1" ref="U55" ca="1">IF(TablaDatosCompletos[[#This Row],[UsarAI]]="NO",0,INDIRECT(CONCATENATE(TablaDatosCompletos[[#This Row],[CodigoProyecto]],"!H",CELL("fila",INDIRECT(TablaDatosCompletos[[#This Row],[Referencia]]))+7)))</f>
        <v>0</v>
      </c>
      <c r="V55" s="135" t="str" cm="1">
        <f t="array" aca="1" ref="V55" ca="1">IF(INDIRECT(CONCATENATE(TablaDatosCompletos[[#This Row],[CodigoProyecto]],"!G",CELL("fila",INDIRECT(TablaDatosCompletos[[#This Row],[Referencia]]))+7))=0,"",INDIRECT(CONCATENATE(TablaDatosCompletos[[#This Row],[CodigoProyecto]],"!G",CELL("fila",INDIRECT(TablaDatosCompletos[[#This Row],[Referencia]]))+7)))</f>
        <v>MW</v>
      </c>
    </row>
    <row r="56" spans="1:22" ht="72.5" x14ac:dyDescent="0.35">
      <c r="A56" s="128">
        <f>DatosGenerales!$D$7</f>
        <v>0</v>
      </c>
      <c r="B56" s="128">
        <f>DatosGenerales!$D$11</f>
        <v>0</v>
      </c>
      <c r="C56" s="128" cm="1">
        <f t="array" aca="1" ref="C56" ca="1">INDIRECT(CONCATENATE(TablaDatosCompletos[[#This Row],[CodigoProyecto]],"!$E$3"))</f>
        <v>0</v>
      </c>
      <c r="D56" s="128" t="str">
        <f ca="1">IF(TablaDatosCompletos[[#This Row],[Proyecto]]=0,"NO","SI")</f>
        <v>NO</v>
      </c>
      <c r="E56" s="129" t="s">
        <v>10</v>
      </c>
      <c r="F56" s="130" t="s">
        <v>227</v>
      </c>
      <c r="G56" s="131" t="s">
        <v>74</v>
      </c>
      <c r="H56" s="132" t="s">
        <v>43</v>
      </c>
      <c r="I56" s="133" t="s">
        <v>44</v>
      </c>
      <c r="J56" s="129" t="s">
        <v>91</v>
      </c>
      <c r="K56" s="134" t="s">
        <v>92</v>
      </c>
      <c r="L56" s="134" t="s">
        <v>413</v>
      </c>
      <c r="M56" s="135" t="str" cm="1">
        <f t="array" aca="1" ref="M56" ca="1">IF(INDIRECT(CONCATENATE(TablaDatosCompletos[[#This Row],[CodigoProyecto]],"!B",CELL("fila",INDIRECT(TablaDatosCompletos[[#This Row],[Referencia]]))))="Incluir","SI","NO")</f>
        <v>NO</v>
      </c>
      <c r="N56" s="136" cm="1">
        <f t="array" aca="1" ref="N56" ca="1">IF(TablaDatosCompletos[[#This Row],[UsarAI]]="NO",0,INDIRECT(CONCATENATE(TablaDatosCompletos[[#This Row],[CodigoProyecto]],"!E",CELL("fila",INDIRECT(TablaDatosCompletos[[#This Row],[Referencia]]))+2)))</f>
        <v>0</v>
      </c>
      <c r="O56" s="134" t="str" cm="1">
        <f t="array" aca="1" ref="O56" ca="1">IF(INDIRECT(CONCATENATE(TablaDatosCompletos[[#This Row],[CodigoProyecto]],"!E",CELL("fila",INDIRECT(TablaDatosCompletos[[#This Row],[Referencia]]))+6))=0,"",INDIRECT(CONCATENATE(TablaDatosCompletos[[#This Row],[CodigoProyecto]],"!E",CELL("fila",INDIRECT(TablaDatosCompletos[[#This Row],[Referencia]]))+6)))</f>
        <v>RCO22</v>
      </c>
      <c r="P56" s="134" t="str" cm="1">
        <f t="array" aca="1" ref="P56"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56" s="134" cm="1">
        <f t="array" aca="1" ref="Q56" ca="1">IF(TablaDatosCompletos[[#This Row],[UsarAI]]="NO",0,INDIRECT(CONCATENATE(TablaDatosCompletos[[#This Row],[CodigoProyecto]],"!H",CELL("fila",INDIRECT(TablaDatosCompletos[[#This Row],[Referencia]]))+6)))</f>
        <v>0</v>
      </c>
      <c r="R56" s="134" t="str" cm="1">
        <f t="array" aca="1" ref="R56" ca="1">IF(INDIRECT(CONCATENATE(TablaDatosCompletos[[#This Row],[CodigoProyecto]],"!G",CELL("fila",INDIRECT(TablaDatosCompletos[[#This Row],[Referencia]]))+6))=0,"",INDIRECT(CONCATENATE(TablaDatosCompletos[[#This Row],[CodigoProyecto]],"!G",CELL("fila",INDIRECT(TablaDatosCompletos[[#This Row],[Referencia]]))+6)))</f>
        <v>KW  </v>
      </c>
      <c r="S56" s="137" t="str" cm="1">
        <f t="array" aca="1" ref="S56" ca="1">IF(INDIRECT(CONCATENATE(TablaDatosCompletos[[#This Row],[CodigoProyecto]],"!E",CELL("fila",INDIRECT(TablaDatosCompletos[[#This Row],[Referencia]]))+7))=0,"",INDIRECT(CONCATENATE(TablaDatosCompletos[[#This Row],[CodigoProyecto]],"!E",CELL("fila",INDIRECT(TablaDatosCompletos[[#This Row],[Referencia]]))+7)))</f>
        <v>RCR32</v>
      </c>
      <c r="T56" s="135" t="str" cm="1">
        <f t="array" aca="1" ref="T56"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56" s="135" cm="1">
        <f t="array" aca="1" ref="U56" ca="1">IF(TablaDatosCompletos[[#This Row],[UsarAI]]="NO",0,INDIRECT(CONCATENATE(TablaDatosCompletos[[#This Row],[CodigoProyecto]],"!H",CELL("fila",INDIRECT(TablaDatosCompletos[[#This Row],[Referencia]]))+7)))</f>
        <v>0</v>
      </c>
      <c r="V56" s="135" t="str" cm="1">
        <f t="array" aca="1" ref="V56" ca="1">IF(INDIRECT(CONCATENATE(TablaDatosCompletos[[#This Row],[CodigoProyecto]],"!G",CELL("fila",INDIRECT(TablaDatosCompletos[[#This Row],[Referencia]]))+7))=0,"",INDIRECT(CONCATENATE(TablaDatosCompletos[[#This Row],[CodigoProyecto]],"!G",CELL("fila",INDIRECT(TablaDatosCompletos[[#This Row],[Referencia]]))+7)))</f>
        <v>MW</v>
      </c>
    </row>
    <row r="57" spans="1:22" ht="72.5" x14ac:dyDescent="0.35">
      <c r="A57" s="128">
        <f>DatosGenerales!$D$7</f>
        <v>0</v>
      </c>
      <c r="B57" s="128">
        <f>DatosGenerales!$D$11</f>
        <v>0</v>
      </c>
      <c r="C57" s="128" cm="1">
        <f t="array" aca="1" ref="C57" ca="1">INDIRECT(CONCATENATE(TablaDatosCompletos[[#This Row],[CodigoProyecto]],"!$E$3"))</f>
        <v>0</v>
      </c>
      <c r="D57" s="128" t="str">
        <f ca="1">IF(TablaDatosCompletos[[#This Row],[Proyecto]]=0,"NO","SI")</f>
        <v>NO</v>
      </c>
      <c r="E57" s="129" t="s">
        <v>10</v>
      </c>
      <c r="F57" s="130" t="s">
        <v>227</v>
      </c>
      <c r="G57" s="131" t="s">
        <v>74</v>
      </c>
      <c r="H57" s="132" t="s">
        <v>45</v>
      </c>
      <c r="I57" s="133" t="s">
        <v>46</v>
      </c>
      <c r="J57" s="129" t="s">
        <v>93</v>
      </c>
      <c r="K57" s="134" t="s">
        <v>94</v>
      </c>
      <c r="L57" s="134" t="s">
        <v>414</v>
      </c>
      <c r="M57" s="135" t="str" cm="1">
        <f t="array" aca="1" ref="M57" ca="1">IF(INDIRECT(CONCATENATE(TablaDatosCompletos[[#This Row],[CodigoProyecto]],"!B",CELL("fila",INDIRECT(TablaDatosCompletos[[#This Row],[Referencia]]))))="Incluir","SI","NO")</f>
        <v>NO</v>
      </c>
      <c r="N57" s="136" cm="1">
        <f t="array" aca="1" ref="N57" ca="1">IF(TablaDatosCompletos[[#This Row],[UsarAI]]="NO",0,INDIRECT(CONCATENATE(TablaDatosCompletos[[#This Row],[CodigoProyecto]],"!E",CELL("fila",INDIRECT(TablaDatosCompletos[[#This Row],[Referencia]]))+2)))</f>
        <v>0</v>
      </c>
      <c r="O57" s="134" t="str" cm="1">
        <f t="array" aca="1" ref="O57" ca="1">IF(INDIRECT(CONCATENATE(TablaDatosCompletos[[#This Row],[CodigoProyecto]],"!E",CELL("fila",INDIRECT(TablaDatosCompletos[[#This Row],[Referencia]]))+6))=0,"",INDIRECT(CONCATENATE(TablaDatosCompletos[[#This Row],[CodigoProyecto]],"!E",CELL("fila",INDIRECT(TablaDatosCompletos[[#This Row],[Referencia]]))+6)))</f>
        <v>RCO54</v>
      </c>
      <c r="P57" s="134" t="str" cm="1">
        <f t="array" aca="1" ref="P57" ca="1">IF(INDIRECT(CONCATENATE(TablaDatosCompletos[[#This Row],[CodigoProyecto]],"!F",CELL("fila",INDIRECT(TablaDatosCompletos[[#This Row],[Referencia]]))+6))=0,"",INDIRECT(CONCATENATE(TablaDatosCompletos[[#This Row],[CodigoProyecto]],"!F",CELL("fila",INDIRECT(TablaDatosCompletos[[#This Row],[Referencia]]))+6)))</f>
        <v>RCO54 Intermodal</v>
      </c>
      <c r="Q57" s="134" cm="1">
        <f t="array" aca="1" ref="Q57" ca="1">IF(TablaDatosCompletos[[#This Row],[UsarAI]]="NO",0,INDIRECT(CONCATENATE(TablaDatosCompletos[[#This Row],[CodigoProyecto]],"!H",CELL("fila",INDIRECT(TablaDatosCompletos[[#This Row],[Referencia]]))+6)))</f>
        <v>0</v>
      </c>
      <c r="R57" s="134" t="str" cm="1">
        <f t="array" aca="1" ref="R57" ca="1">IF(INDIRECT(CONCATENATE(TablaDatosCompletos[[#This Row],[CodigoProyecto]],"!G",CELL("fila",INDIRECT(TablaDatosCompletos[[#This Row],[Referencia]]))+6))=0,"",INDIRECT(CONCATENATE(TablaDatosCompletos[[#This Row],[CodigoProyecto]],"!G",CELL("fila",INDIRECT(TablaDatosCompletos[[#This Row],[Referencia]]))+6)))</f>
        <v>RCO54:Conexiones intermodales</v>
      </c>
      <c r="S57" s="137" t="str" cm="1">
        <f t="array" aca="1" ref="S57" ca="1">IF(INDIRECT(CONCATENATE(TablaDatosCompletos[[#This Row],[CodigoProyecto]],"!E",CELL("fila",INDIRECT(TablaDatosCompletos[[#This Row],[Referencia]]))+7))=0,"",INDIRECT(CONCATENATE(TablaDatosCompletos[[#This Row],[CodigoProyecto]],"!E",CELL("fila",INDIRECT(TablaDatosCompletos[[#This Row],[Referencia]]))+7)))</f>
        <v>RCR62</v>
      </c>
      <c r="T57" s="135" t="str" cm="1">
        <f t="array" aca="1" ref="T57"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57" s="135" cm="1">
        <f t="array" aca="1" ref="U57" ca="1">IF(TablaDatosCompletos[[#This Row],[UsarAI]]="NO",0,INDIRECT(CONCATENATE(TablaDatosCompletos[[#This Row],[CodigoProyecto]],"!H",CELL("fila",INDIRECT(TablaDatosCompletos[[#This Row],[Referencia]]))+7)))</f>
        <v>0</v>
      </c>
      <c r="V57" s="135" t="str" cm="1">
        <f t="array" aca="1" ref="V57" ca="1">IF(INDIRECT(CONCATENATE(TablaDatosCompletos[[#This Row],[CodigoProyecto]],"!G",CELL("fila",INDIRECT(TablaDatosCompletos[[#This Row],[Referencia]]))+7))=0,"",INDIRECT(CONCATENATE(TablaDatosCompletos[[#This Row],[CodigoProyecto]],"!G",CELL("fila",INDIRECT(TablaDatosCompletos[[#This Row],[Referencia]]))+7)))</f>
        <v>RCR 62: Usuarios / año</v>
      </c>
    </row>
    <row r="58" spans="1:22" ht="72.5" x14ac:dyDescent="0.35">
      <c r="A58" s="128">
        <f>DatosGenerales!$D$7</f>
        <v>0</v>
      </c>
      <c r="B58" s="128">
        <f>DatosGenerales!$D$11</f>
        <v>0</v>
      </c>
      <c r="C58" s="128" cm="1">
        <f t="array" aca="1" ref="C58" ca="1">INDIRECT(CONCATENATE(TablaDatosCompletos[[#This Row],[CodigoProyecto]],"!$E$3"))</f>
        <v>0</v>
      </c>
      <c r="D58" s="128" t="str">
        <f ca="1">IF(TablaDatosCompletos[[#This Row],[Proyecto]]=0,"NO","SI")</f>
        <v>NO</v>
      </c>
      <c r="E58" s="129" t="s">
        <v>10</v>
      </c>
      <c r="F58" s="130" t="s">
        <v>227</v>
      </c>
      <c r="G58" s="131" t="s">
        <v>74</v>
      </c>
      <c r="H58" s="132" t="s">
        <v>45</v>
      </c>
      <c r="I58" s="133" t="s">
        <v>46</v>
      </c>
      <c r="J58" s="129" t="s">
        <v>95</v>
      </c>
      <c r="K58" s="134" t="s">
        <v>96</v>
      </c>
      <c r="L58" s="134" t="s">
        <v>415</v>
      </c>
      <c r="M58" s="135" t="str" cm="1">
        <f t="array" aca="1" ref="M58" ca="1">IF(INDIRECT(CONCATENATE(TablaDatosCompletos[[#This Row],[CodigoProyecto]],"!B",CELL("fila",INDIRECT(TablaDatosCompletos[[#This Row],[Referencia]]))))="Incluir","SI","NO")</f>
        <v>NO</v>
      </c>
      <c r="N58" s="136" cm="1">
        <f t="array" aca="1" ref="N58" ca="1">IF(TablaDatosCompletos[[#This Row],[UsarAI]]="NO",0,INDIRECT(CONCATENATE(TablaDatosCompletos[[#This Row],[CodigoProyecto]],"!E",CELL("fila",INDIRECT(TablaDatosCompletos[[#This Row],[Referencia]]))+2)))</f>
        <v>0</v>
      </c>
      <c r="O58" s="134" t="str" cm="1">
        <f t="array" aca="1" ref="O58" ca="1">IF(INDIRECT(CONCATENATE(TablaDatosCompletos[[#This Row],[CodigoProyecto]],"!E",CELL("fila",INDIRECT(TablaDatosCompletos[[#This Row],[Referencia]]))+6))=0,"",INDIRECT(CONCATENATE(TablaDatosCompletos[[#This Row],[CodigoProyecto]],"!E",CELL("fila",INDIRECT(TablaDatosCompletos[[#This Row],[Referencia]]))+6)))</f>
        <v>RCO57</v>
      </c>
      <c r="P58" s="134" t="str" cm="1">
        <f t="array" aca="1" ref="P58"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58" s="134" cm="1">
        <f t="array" aca="1" ref="Q58" ca="1">IF(TablaDatosCompletos[[#This Row],[UsarAI]]="NO",0,INDIRECT(CONCATENATE(TablaDatosCompletos[[#This Row],[CodigoProyecto]],"!H",CELL("fila",INDIRECT(TablaDatosCompletos[[#This Row],[Referencia]]))+6)))</f>
        <v>0</v>
      </c>
      <c r="R58" s="134" t="str" cm="1">
        <f t="array" aca="1" ref="R58" ca="1">IF(INDIRECT(CONCATENATE(TablaDatosCompletos[[#This Row],[CodigoProyecto]],"!G",CELL("fila",INDIRECT(TablaDatosCompletos[[#This Row],[Referencia]]))+6))=0,"",INDIRECT(CONCATENATE(TablaDatosCompletos[[#This Row],[CodigoProyecto]],"!G",CELL("fila",INDIRECT(TablaDatosCompletos[[#This Row],[Referencia]]))+6)))</f>
        <v>RCO 57:Pasajeros</v>
      </c>
      <c r="S58" s="137" t="str" cm="1">
        <f t="array" aca="1" ref="S58" ca="1">IF(INDIRECT(CONCATENATE(TablaDatosCompletos[[#This Row],[CodigoProyecto]],"!E",CELL("fila",INDIRECT(TablaDatosCompletos[[#This Row],[Referencia]]))+7))=0,"",INDIRECT(CONCATENATE(TablaDatosCompletos[[#This Row],[CodigoProyecto]],"!E",CELL("fila",INDIRECT(TablaDatosCompletos[[#This Row],[Referencia]]))+7)))</f>
        <v>RCR62</v>
      </c>
      <c r="T58" s="135" t="str" cm="1">
        <f t="array" aca="1" ref="T58"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58" s="135" cm="1">
        <f t="array" aca="1" ref="U58" ca="1">IF(TablaDatosCompletos[[#This Row],[UsarAI]]="NO",0,INDIRECT(CONCATENATE(TablaDatosCompletos[[#This Row],[CodigoProyecto]],"!H",CELL("fila",INDIRECT(TablaDatosCompletos[[#This Row],[Referencia]]))+7)))</f>
        <v>0</v>
      </c>
      <c r="V58" s="135" t="str" cm="1">
        <f t="array" aca="1" ref="V58" ca="1">IF(INDIRECT(CONCATENATE(TablaDatosCompletos[[#This Row],[CodigoProyecto]],"!G",CELL("fila",INDIRECT(TablaDatosCompletos[[#This Row],[Referencia]]))+7))=0,"",INDIRECT(CONCATENATE(TablaDatosCompletos[[#This Row],[CodigoProyecto]],"!G",CELL("fila",INDIRECT(TablaDatosCompletos[[#This Row],[Referencia]]))+7)))</f>
        <v>RCR 62: Usuarios / año</v>
      </c>
    </row>
    <row r="59" spans="1:22" ht="72.5" x14ac:dyDescent="0.35">
      <c r="A59" s="128">
        <f>DatosGenerales!$D$7</f>
        <v>0</v>
      </c>
      <c r="B59" s="128">
        <f>DatosGenerales!$D$11</f>
        <v>0</v>
      </c>
      <c r="C59" s="128" cm="1">
        <f t="array" aca="1" ref="C59" ca="1">INDIRECT(CONCATENATE(TablaDatosCompletos[[#This Row],[CodigoProyecto]],"!$E$3"))</f>
        <v>0</v>
      </c>
      <c r="D59" s="128" t="str">
        <f ca="1">IF(TablaDatosCompletos[[#This Row],[Proyecto]]=0,"NO","SI")</f>
        <v>NO</v>
      </c>
      <c r="E59" s="129" t="s">
        <v>10</v>
      </c>
      <c r="F59" s="130" t="s">
        <v>227</v>
      </c>
      <c r="G59" s="131" t="s">
        <v>74</v>
      </c>
      <c r="H59" s="132" t="s">
        <v>45</v>
      </c>
      <c r="I59" s="133" t="s">
        <v>46</v>
      </c>
      <c r="J59" s="129" t="s">
        <v>97</v>
      </c>
      <c r="K59" s="134" t="s">
        <v>98</v>
      </c>
      <c r="L59" s="134" t="s">
        <v>416</v>
      </c>
      <c r="M59" s="135" t="str" cm="1">
        <f t="array" aca="1" ref="M59" ca="1">IF(INDIRECT(CONCATENATE(TablaDatosCompletos[[#This Row],[CodigoProyecto]],"!B",CELL("fila",INDIRECT(TablaDatosCompletos[[#This Row],[Referencia]]))))="Incluir","SI","NO")</f>
        <v>NO</v>
      </c>
      <c r="N59" s="136" cm="1">
        <f t="array" aca="1" ref="N59" ca="1">IF(TablaDatosCompletos[[#This Row],[UsarAI]]="NO",0,INDIRECT(CONCATENATE(TablaDatosCompletos[[#This Row],[CodigoProyecto]],"!E",CELL("fila",INDIRECT(TablaDatosCompletos[[#This Row],[Referencia]]))+2)))</f>
        <v>0</v>
      </c>
      <c r="O59" s="134" t="str" cm="1">
        <f t="array" aca="1" ref="O59" ca="1">IF(INDIRECT(CONCATENATE(TablaDatosCompletos[[#This Row],[CodigoProyecto]],"!E",CELL("fila",INDIRECT(TablaDatosCompletos[[#This Row],[Referencia]]))+6))=0,"",INDIRECT(CONCATENATE(TablaDatosCompletos[[#This Row],[CodigoProyecto]],"!E",CELL("fila",INDIRECT(TablaDatosCompletos[[#This Row],[Referencia]]))+6)))</f>
        <v>RCO58</v>
      </c>
      <c r="P59" s="134" t="str" cm="1">
        <f t="array" aca="1" ref="P59"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59" s="134" cm="1">
        <f t="array" aca="1" ref="Q59" ca="1">IF(TablaDatosCompletos[[#This Row],[UsarAI]]="NO",0,INDIRECT(CONCATENATE(TablaDatosCompletos[[#This Row],[CodigoProyecto]],"!H",CELL("fila",INDIRECT(TablaDatosCompletos[[#This Row],[Referencia]]))+6)))</f>
        <v>0</v>
      </c>
      <c r="R59" s="134" t="str" cm="1">
        <f t="array" aca="1" ref="R59" ca="1">IF(INDIRECT(CONCATENATE(TablaDatosCompletos[[#This Row],[CodigoProyecto]],"!G",CELL("fila",INDIRECT(TablaDatosCompletos[[#This Row],[Referencia]]))+6))=0,"",INDIRECT(CONCATENATE(TablaDatosCompletos[[#This Row],[CodigoProyecto]],"!G",CELL("fila",INDIRECT(TablaDatosCompletos[[#This Row],[Referencia]]))+6)))</f>
        <v>RCO 58:  Km</v>
      </c>
      <c r="S59" s="137" t="str" cm="1">
        <f t="array" aca="1" ref="S59" ca="1">IF(INDIRECT(CONCATENATE(TablaDatosCompletos[[#This Row],[CodigoProyecto]],"!E",CELL("fila",INDIRECT(TablaDatosCompletos[[#This Row],[Referencia]]))+7))=0,"",INDIRECT(CONCATENATE(TablaDatosCompletos[[#This Row],[CodigoProyecto]],"!E",CELL("fila",INDIRECT(TablaDatosCompletos[[#This Row],[Referencia]]))+7)))</f>
        <v>RCR64</v>
      </c>
      <c r="T59" s="135" t="str" cm="1">
        <f t="array" aca="1" ref="T59"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59" s="135" cm="1">
        <f t="array" aca="1" ref="U59" ca="1">IF(TablaDatosCompletos[[#This Row],[UsarAI]]="NO",0,INDIRECT(CONCATENATE(TablaDatosCompletos[[#This Row],[CodigoProyecto]],"!H",CELL("fila",INDIRECT(TablaDatosCompletos[[#This Row],[Referencia]]))+7)))</f>
        <v>0</v>
      </c>
      <c r="V59" s="135" t="str" cm="1">
        <f t="array" aca="1" ref="V59" ca="1">IF(INDIRECT(CONCATENATE(TablaDatosCompletos[[#This Row],[CodigoProyecto]],"!G",CELL("fila",INDIRECT(TablaDatosCompletos[[#This Row],[Referencia]]))+7))=0,"",INDIRECT(CONCATENATE(TablaDatosCompletos[[#This Row],[CodigoProyecto]],"!G",CELL("fila",INDIRECT(TablaDatosCompletos[[#This Row],[Referencia]]))+7)))</f>
        <v>RCR 64: Usuarios /año</v>
      </c>
    </row>
    <row r="60" spans="1:22" ht="72.5" x14ac:dyDescent="0.35">
      <c r="A60" s="128">
        <f>DatosGenerales!$D$7</f>
        <v>0</v>
      </c>
      <c r="B60" s="128">
        <f>DatosGenerales!$D$11</f>
        <v>0</v>
      </c>
      <c r="C60" s="128" cm="1">
        <f t="array" aca="1" ref="C60" ca="1">INDIRECT(CONCATENATE(TablaDatosCompletos[[#This Row],[CodigoProyecto]],"!$E$3"))</f>
        <v>0</v>
      </c>
      <c r="D60" s="128" t="str">
        <f ca="1">IF(TablaDatosCompletos[[#This Row],[Proyecto]]=0,"NO","SI")</f>
        <v>NO</v>
      </c>
      <c r="E60" s="129" t="s">
        <v>10</v>
      </c>
      <c r="F60" s="130" t="s">
        <v>227</v>
      </c>
      <c r="G60" s="131" t="s">
        <v>74</v>
      </c>
      <c r="H60" s="132" t="s">
        <v>45</v>
      </c>
      <c r="I60" s="136" t="s">
        <v>46</v>
      </c>
      <c r="J60" s="129" t="s">
        <v>99</v>
      </c>
      <c r="K60" s="134" t="s">
        <v>100</v>
      </c>
      <c r="L60" s="134" t="s">
        <v>417</v>
      </c>
      <c r="M60" s="135" t="str" cm="1">
        <f t="array" aca="1" ref="M60" ca="1">IF(INDIRECT(CONCATENATE(TablaDatosCompletos[[#This Row],[CodigoProyecto]],"!B",CELL("fila",INDIRECT(TablaDatosCompletos[[#This Row],[Referencia]]))))="Incluir","SI","NO")</f>
        <v>NO</v>
      </c>
      <c r="N60" s="136" cm="1">
        <f t="array" aca="1" ref="N60" ca="1">IF(TablaDatosCompletos[[#This Row],[UsarAI]]="NO",0,INDIRECT(CONCATENATE(TablaDatosCompletos[[#This Row],[CodigoProyecto]],"!E",CELL("fila",INDIRECT(TablaDatosCompletos[[#This Row],[Referencia]]))+2)))</f>
        <v>0</v>
      </c>
      <c r="O60" s="134" t="str" cm="1">
        <f t="array" aca="1" ref="O60" ca="1">IF(INDIRECT(CONCATENATE(TablaDatosCompletos[[#This Row],[CodigoProyecto]],"!E",CELL("fila",INDIRECT(TablaDatosCompletos[[#This Row],[Referencia]]))+6))=0,"",INDIRECT(CONCATENATE(TablaDatosCompletos[[#This Row],[CodigoProyecto]],"!E",CELL("fila",INDIRECT(TablaDatosCompletos[[#This Row],[Referencia]]))+6)))</f>
        <v>RCO54</v>
      </c>
      <c r="P60" s="134" t="str" cm="1">
        <f t="array" aca="1" ref="P60" ca="1">IF(INDIRECT(CONCATENATE(TablaDatosCompletos[[#This Row],[CodigoProyecto]],"!F",CELL("fila",INDIRECT(TablaDatosCompletos[[#This Row],[Referencia]]))+6))=0,"",INDIRECT(CONCATENATE(TablaDatosCompletos[[#This Row],[CodigoProyecto]],"!F",CELL("fila",INDIRECT(TablaDatosCompletos[[#This Row],[Referencia]]))+6)))</f>
        <v>RCO54 Intermodal</v>
      </c>
      <c r="Q60" s="134" cm="1">
        <f t="array" aca="1" ref="Q60" ca="1">IF(TablaDatosCompletos[[#This Row],[UsarAI]]="NO",0,INDIRECT(CONCATENATE(TablaDatosCompletos[[#This Row],[CodigoProyecto]],"!H",CELL("fila",INDIRECT(TablaDatosCompletos[[#This Row],[Referencia]]))+6)))</f>
        <v>0</v>
      </c>
      <c r="R60" s="134" t="str" cm="1">
        <f t="array" aca="1" ref="R60" ca="1">IF(INDIRECT(CONCATENATE(TablaDatosCompletos[[#This Row],[CodigoProyecto]],"!G",CELL("fila",INDIRECT(TablaDatosCompletos[[#This Row],[Referencia]]))+6))=0,"",INDIRECT(CONCATENATE(TablaDatosCompletos[[#This Row],[CodigoProyecto]],"!G",CELL("fila",INDIRECT(TablaDatosCompletos[[#This Row],[Referencia]]))+6)))</f>
        <v>RCO54:Conexiones intermodales</v>
      </c>
      <c r="S60" s="137" t="str" cm="1">
        <f t="array" aca="1" ref="S60" ca="1">IF(INDIRECT(CONCATENATE(TablaDatosCompletos[[#This Row],[CodigoProyecto]],"!E",CELL("fila",INDIRECT(TablaDatosCompletos[[#This Row],[Referencia]]))+7))=0,"",INDIRECT(CONCATENATE(TablaDatosCompletos[[#This Row],[CodigoProyecto]],"!E",CELL("fila",INDIRECT(TablaDatosCompletos[[#This Row],[Referencia]]))+7)))</f>
        <v>RCR62</v>
      </c>
      <c r="T60" s="135" t="str" cm="1">
        <f t="array" aca="1" ref="T60"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60" s="135" cm="1">
        <f t="array" aca="1" ref="U60" ca="1">IF(TablaDatosCompletos[[#This Row],[UsarAI]]="NO",0,INDIRECT(CONCATENATE(TablaDatosCompletos[[#This Row],[CodigoProyecto]],"!H",CELL("fila",INDIRECT(TablaDatosCompletos[[#This Row],[Referencia]]))+7)))</f>
        <v>0</v>
      </c>
      <c r="V60" s="135" t="str" cm="1">
        <f t="array" aca="1" ref="V60" ca="1">IF(INDIRECT(CONCATENATE(TablaDatosCompletos[[#This Row],[CodigoProyecto]],"!G",CELL("fila",INDIRECT(TablaDatosCompletos[[#This Row],[Referencia]]))+7))=0,"",INDIRECT(CONCATENATE(TablaDatosCompletos[[#This Row],[CodigoProyecto]],"!G",CELL("fila",INDIRECT(TablaDatosCompletos[[#This Row],[Referencia]]))+7)))</f>
        <v>RCR 62: Usuarios / año</v>
      </c>
    </row>
    <row r="61" spans="1:22" ht="72.5" x14ac:dyDescent="0.35">
      <c r="A61" s="128">
        <f>DatosGenerales!$D$7</f>
        <v>0</v>
      </c>
      <c r="B61" s="128">
        <f>DatosGenerales!$D$11</f>
        <v>0</v>
      </c>
      <c r="C61" s="128" cm="1">
        <f t="array" aca="1" ref="C61" ca="1">INDIRECT(CONCATENATE(TablaDatosCompletos[[#This Row],[CodigoProyecto]],"!$E$3"))</f>
        <v>0</v>
      </c>
      <c r="D61" s="128" t="str">
        <f ca="1">IF(TablaDatosCompletos[[#This Row],[Proyecto]]=0,"NO","SI")</f>
        <v>NO</v>
      </c>
      <c r="E61" s="129" t="s">
        <v>10</v>
      </c>
      <c r="F61" s="130" t="s">
        <v>227</v>
      </c>
      <c r="G61" s="131" t="s">
        <v>74</v>
      </c>
      <c r="H61" s="132" t="s">
        <v>45</v>
      </c>
      <c r="I61" s="136" t="s">
        <v>46</v>
      </c>
      <c r="J61" s="129" t="s">
        <v>101</v>
      </c>
      <c r="K61" s="134" t="s">
        <v>102</v>
      </c>
      <c r="L61" s="134" t="s">
        <v>418</v>
      </c>
      <c r="M61" s="135" t="str" cm="1">
        <f t="array" aca="1" ref="M61" ca="1">IF(INDIRECT(CONCATENATE(TablaDatosCompletos[[#This Row],[CodigoProyecto]],"!B",CELL("fila",INDIRECT(TablaDatosCompletos[[#This Row],[Referencia]]))))="Incluir","SI","NO")</f>
        <v>NO</v>
      </c>
      <c r="N61" s="136" cm="1">
        <f t="array" aca="1" ref="N61" ca="1">IF(TablaDatosCompletos[[#This Row],[UsarAI]]="NO",0,INDIRECT(CONCATENATE(TablaDatosCompletos[[#This Row],[CodigoProyecto]],"!E",CELL("fila",INDIRECT(TablaDatosCompletos[[#This Row],[Referencia]]))+2)))</f>
        <v>0</v>
      </c>
      <c r="O61" s="134" t="str" cm="1">
        <f t="array" aca="1" ref="O61" ca="1">IF(INDIRECT(CONCATENATE(TablaDatosCompletos[[#This Row],[CodigoProyecto]],"!E",CELL("fila",INDIRECT(TablaDatosCompletos[[#This Row],[Referencia]]))+6))=0,"",INDIRECT(CONCATENATE(TablaDatosCompletos[[#This Row],[CodigoProyecto]],"!E",CELL("fila",INDIRECT(TablaDatosCompletos[[#This Row],[Referencia]]))+6)))</f>
        <v>RCO57</v>
      </c>
      <c r="P61" s="134" t="str" cm="1">
        <f t="array" aca="1" ref="P61"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61" s="134" cm="1">
        <f t="array" aca="1" ref="Q61" ca="1">IF(TablaDatosCompletos[[#This Row],[UsarAI]]="NO",0,INDIRECT(CONCATENATE(TablaDatosCompletos[[#This Row],[CodigoProyecto]],"!H",CELL("fila",INDIRECT(TablaDatosCompletos[[#This Row],[Referencia]]))+6)))</f>
        <v>0</v>
      </c>
      <c r="R61" s="134" t="str" cm="1">
        <f t="array" aca="1" ref="R61" ca="1">IF(INDIRECT(CONCATENATE(TablaDatosCompletos[[#This Row],[CodigoProyecto]],"!G",CELL("fila",INDIRECT(TablaDatosCompletos[[#This Row],[Referencia]]))+6))=0,"",INDIRECT(CONCATENATE(TablaDatosCompletos[[#This Row],[CodigoProyecto]],"!G",CELL("fila",INDIRECT(TablaDatosCompletos[[#This Row],[Referencia]]))+6)))</f>
        <v>RCO 57:Pasajeros</v>
      </c>
      <c r="S61" s="137" t="str" cm="1">
        <f t="array" aca="1" ref="S61" ca="1">IF(INDIRECT(CONCATENATE(TablaDatosCompletos[[#This Row],[CodigoProyecto]],"!E",CELL("fila",INDIRECT(TablaDatosCompletos[[#This Row],[Referencia]]))+7))=0,"",INDIRECT(CONCATENATE(TablaDatosCompletos[[#This Row],[CodigoProyecto]],"!E",CELL("fila",INDIRECT(TablaDatosCompletos[[#This Row],[Referencia]]))+7)))</f>
        <v>RCR62</v>
      </c>
      <c r="T61" s="135" t="str" cm="1">
        <f t="array" aca="1" ref="T61"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61" s="135" cm="1">
        <f t="array" aca="1" ref="U61" ca="1">IF(TablaDatosCompletos[[#This Row],[UsarAI]]="NO",0,INDIRECT(CONCATENATE(TablaDatosCompletos[[#This Row],[CodigoProyecto]],"!H",CELL("fila",INDIRECT(TablaDatosCompletos[[#This Row],[Referencia]]))+7)))</f>
        <v>0</v>
      </c>
      <c r="V61" s="135" t="str" cm="1">
        <f t="array" aca="1" ref="V61" ca="1">IF(INDIRECT(CONCATENATE(TablaDatosCompletos[[#This Row],[CodigoProyecto]],"!G",CELL("fila",INDIRECT(TablaDatosCompletos[[#This Row],[Referencia]]))+7))=0,"",INDIRECT(CONCATENATE(TablaDatosCompletos[[#This Row],[CodigoProyecto]],"!G",CELL("fila",INDIRECT(TablaDatosCompletos[[#This Row],[Referencia]]))+7)))</f>
        <v>RCR 62: Usuarios / año</v>
      </c>
    </row>
    <row r="62" spans="1:22" ht="130.5" x14ac:dyDescent="0.35">
      <c r="A62" s="128">
        <f>DatosGenerales!$D$7</f>
        <v>0</v>
      </c>
      <c r="B62" s="128">
        <f>DatosGenerales!$D$11</f>
        <v>0</v>
      </c>
      <c r="C62" s="128" cm="1">
        <f t="array" aca="1" ref="C62" ca="1">INDIRECT(CONCATENATE(TablaDatosCompletos[[#This Row],[CodigoProyecto]],"!$E$3"))</f>
        <v>0</v>
      </c>
      <c r="D62" s="128" t="str">
        <f ca="1">IF(TablaDatosCompletos[[#This Row],[Proyecto]]=0,"NO","SI")</f>
        <v>NO</v>
      </c>
      <c r="E62" s="129" t="s">
        <v>10</v>
      </c>
      <c r="F62" s="130" t="s">
        <v>227</v>
      </c>
      <c r="G62" s="131" t="s">
        <v>74</v>
      </c>
      <c r="H62" s="132" t="s">
        <v>47</v>
      </c>
      <c r="I62" s="136" t="s">
        <v>48</v>
      </c>
      <c r="J62" s="129" t="s">
        <v>103</v>
      </c>
      <c r="K62" s="134" t="s">
        <v>104</v>
      </c>
      <c r="L62" s="134" t="s">
        <v>419</v>
      </c>
      <c r="M62" s="135" t="str" cm="1">
        <f t="array" aca="1" ref="M62" ca="1">IF(INDIRECT(CONCATENATE(TablaDatosCompletos[[#This Row],[CodigoProyecto]],"!B",CELL("fila",INDIRECT(TablaDatosCompletos[[#This Row],[Referencia]]))))="Incluir","SI","NO")</f>
        <v>NO</v>
      </c>
      <c r="N62" s="136" cm="1">
        <f t="array" aca="1" ref="N62" ca="1">IF(TablaDatosCompletos[[#This Row],[UsarAI]]="NO",0,INDIRECT(CONCATENATE(TablaDatosCompletos[[#This Row],[CodigoProyecto]],"!E",CELL("fila",INDIRECT(TablaDatosCompletos[[#This Row],[Referencia]]))+2)))</f>
        <v>0</v>
      </c>
      <c r="O62" s="134" t="str" cm="1">
        <f t="array" aca="1" ref="O62" ca="1">IF(INDIRECT(CONCATENATE(TablaDatosCompletos[[#This Row],[CodigoProyecto]],"!E",CELL("fila",INDIRECT(TablaDatosCompletos[[#This Row],[Referencia]]))+6))=0,"",INDIRECT(CONCATENATE(TablaDatosCompletos[[#This Row],[CodigoProyecto]],"!E",CELL("fila",INDIRECT(TablaDatosCompletos[[#This Row],[Referencia]]))+6)))</f>
        <v>RCO26</v>
      </c>
      <c r="P62" s="134" t="str" cm="1">
        <f t="array" aca="1" ref="P62"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62" s="134" cm="1">
        <f t="array" aca="1" ref="Q62" ca="1">IF(TablaDatosCompletos[[#This Row],[UsarAI]]="NO",0,INDIRECT(CONCATENATE(TablaDatosCompletos[[#This Row],[CodigoProyecto]],"!H",CELL("fila",INDIRECT(TablaDatosCompletos[[#This Row],[Referencia]]))+6)))</f>
        <v>0</v>
      </c>
      <c r="R62" s="134" t="str" cm="1">
        <f t="array" aca="1" ref="R62" ca="1">IF(INDIRECT(CONCATENATE(TablaDatosCompletos[[#This Row],[CodigoProyecto]],"!G",CELL("fila",INDIRECT(TablaDatosCompletos[[#This Row],[Referencia]]))+6))=0,"",INDIRECT(CONCATENATE(TablaDatosCompletos[[#This Row],[CodigoProyecto]],"!G",CELL("fila",INDIRECT(TablaDatosCompletos[[#This Row],[Referencia]]))+6)))</f>
        <v>RCO 26: Hectáreas</v>
      </c>
      <c r="S62" s="137" t="str" cm="1">
        <f t="array" aca="1" ref="S62" ca="1">IF(INDIRECT(CONCATENATE(TablaDatosCompletos[[#This Row],[CodigoProyecto]],"!E",CELL("fila",INDIRECT(TablaDatosCompletos[[#This Row],[Referencia]]))+7))=0,"",INDIRECT(CONCATENATE(TablaDatosCompletos[[#This Row],[CodigoProyecto]],"!E",CELL("fila",INDIRECT(TablaDatosCompletos[[#This Row],[Referencia]]))+7)))</f>
        <v>RCR35</v>
      </c>
      <c r="T62" s="135" t="str" cm="1">
        <f t="array" aca="1" ref="T62"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62" s="135" cm="1">
        <f t="array" aca="1" ref="U62" ca="1">IF(TablaDatosCompletos[[#This Row],[UsarAI]]="NO",0,INDIRECT(CONCATENATE(TablaDatosCompletos[[#This Row],[CodigoProyecto]],"!H",CELL("fila",INDIRECT(TablaDatosCompletos[[#This Row],[Referencia]]))+7)))</f>
        <v>0</v>
      </c>
      <c r="V62" s="135" t="str" cm="1">
        <f t="array" aca="1" ref="V62" ca="1">IF(INDIRECT(CONCATENATE(TablaDatosCompletos[[#This Row],[CodigoProyecto]],"!G",CELL("fila",INDIRECT(TablaDatosCompletos[[#This Row],[Referencia]]))+7))=0,"",INDIRECT(CONCATENATE(TablaDatosCompletos[[#This Row],[CodigoProyecto]],"!G",CELL("fila",INDIRECT(TablaDatosCompletos[[#This Row],[Referencia]]))+7)))</f>
        <v>RCR 35:Personas</v>
      </c>
    </row>
    <row r="63" spans="1:22" ht="116" x14ac:dyDescent="0.35">
      <c r="A63" s="128">
        <f>DatosGenerales!$D$7</f>
        <v>0</v>
      </c>
      <c r="B63" s="128">
        <f>DatosGenerales!$D$11</f>
        <v>0</v>
      </c>
      <c r="C63" s="128" cm="1">
        <f t="array" aca="1" ref="C63" ca="1">INDIRECT(CONCATENATE(TablaDatosCompletos[[#This Row],[CodigoProyecto]],"!$E$3"))</f>
        <v>0</v>
      </c>
      <c r="D63" s="128" t="str">
        <f ca="1">IF(TablaDatosCompletos[[#This Row],[Proyecto]]=0,"NO","SI")</f>
        <v>NO</v>
      </c>
      <c r="E63" s="129" t="s">
        <v>10</v>
      </c>
      <c r="F63" s="130" t="s">
        <v>227</v>
      </c>
      <c r="G63" s="131" t="s">
        <v>74</v>
      </c>
      <c r="H63" s="132" t="s">
        <v>47</v>
      </c>
      <c r="I63" s="133" t="s">
        <v>48</v>
      </c>
      <c r="J63" s="129" t="s">
        <v>105</v>
      </c>
      <c r="K63" s="134" t="s">
        <v>106</v>
      </c>
      <c r="L63" s="134" t="s">
        <v>420</v>
      </c>
      <c r="M63" s="135" t="str" cm="1">
        <f t="array" aca="1" ref="M63" ca="1">IF(INDIRECT(CONCATENATE(TablaDatosCompletos[[#This Row],[CodigoProyecto]],"!B",CELL("fila",INDIRECT(TablaDatosCompletos[[#This Row],[Referencia]]))))="Incluir","SI","NO")</f>
        <v>NO</v>
      </c>
      <c r="N63" s="136" cm="1">
        <f t="array" aca="1" ref="N63" ca="1">IF(TablaDatosCompletos[[#This Row],[UsarAI]]="NO",0,INDIRECT(CONCATENATE(TablaDatosCompletos[[#This Row],[CodigoProyecto]],"!E",CELL("fila",INDIRECT(TablaDatosCompletos[[#This Row],[Referencia]]))+2)))</f>
        <v>0</v>
      </c>
      <c r="O63" s="134" t="str" cm="1">
        <f t="array" aca="1" ref="O63" ca="1">IF(INDIRECT(CONCATENATE(TablaDatosCompletos[[#This Row],[CodigoProyecto]],"!E",CELL("fila",INDIRECT(TablaDatosCompletos[[#This Row],[Referencia]]))+6))=0,"",INDIRECT(CONCATENATE(TablaDatosCompletos[[#This Row],[CodigoProyecto]],"!E",CELL("fila",INDIRECT(TablaDatosCompletos[[#This Row],[Referencia]]))+6)))</f>
        <v>RCO24</v>
      </c>
      <c r="P63" s="134" t="str" cm="1">
        <f t="array" aca="1" ref="P63"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63" s="134" cm="1">
        <f t="array" aca="1" ref="Q63" ca="1">IF(TablaDatosCompletos[[#This Row],[UsarAI]]="NO",0,INDIRECT(CONCATENATE(TablaDatosCompletos[[#This Row],[CodigoProyecto]],"!H",CELL("fila",INDIRECT(TablaDatosCompletos[[#This Row],[Referencia]]))+6)))</f>
        <v>0</v>
      </c>
      <c r="R63" s="134" t="str" cm="1">
        <f t="array" aca="1" ref="R63" ca="1">IF(INDIRECT(CONCATENATE(TablaDatosCompletos[[#This Row],[CodigoProyecto]],"!G",CELL("fila",INDIRECT(TablaDatosCompletos[[#This Row],[Referencia]]))+6))=0,"",INDIRECT(CONCATENATE(TablaDatosCompletos[[#This Row],[CodigoProyecto]],"!G",CELL("fila",INDIRECT(TablaDatosCompletos[[#This Row],[Referencia]]))+6)))</f>
        <v>RCO 24: Euro</v>
      </c>
      <c r="S63" s="137" t="str" cm="1">
        <f t="array" aca="1" ref="S63" ca="1">IF(INDIRECT(CONCATENATE(TablaDatosCompletos[[#This Row],[CodigoProyecto]],"!E",CELL("fila",INDIRECT(TablaDatosCompletos[[#This Row],[Referencia]]))+7))=0,"",INDIRECT(CONCATENATE(TablaDatosCompletos[[#This Row],[CodigoProyecto]],"!E",CELL("fila",INDIRECT(TablaDatosCompletos[[#This Row],[Referencia]]))+7)))</f>
        <v>RCR36</v>
      </c>
      <c r="T63" s="135" t="str" cm="1">
        <f t="array" aca="1" ref="T63"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63" s="135" cm="1">
        <f t="array" aca="1" ref="U63" ca="1">IF(TablaDatosCompletos[[#This Row],[UsarAI]]="NO",0,INDIRECT(CONCATENATE(TablaDatosCompletos[[#This Row],[CodigoProyecto]],"!H",CELL("fila",INDIRECT(TablaDatosCompletos[[#This Row],[Referencia]]))+7)))</f>
        <v>0</v>
      </c>
      <c r="V63" s="135" t="str" cm="1">
        <f t="array" aca="1" ref="V63" ca="1">IF(INDIRECT(CONCATENATE(TablaDatosCompletos[[#This Row],[CodigoProyecto]],"!G",CELL("fila",INDIRECT(TablaDatosCompletos[[#This Row],[Referencia]]))+7))=0,"",INDIRECT(CONCATENATE(TablaDatosCompletos[[#This Row],[CodigoProyecto]],"!G",CELL("fila",INDIRECT(TablaDatosCompletos[[#This Row],[Referencia]]))+7)))</f>
        <v>RCR 36: Personas</v>
      </c>
    </row>
    <row r="64" spans="1:22" ht="174" x14ac:dyDescent="0.35">
      <c r="A64" s="128">
        <f>DatosGenerales!$D$7</f>
        <v>0</v>
      </c>
      <c r="B64" s="128">
        <f>DatosGenerales!$D$11</f>
        <v>0</v>
      </c>
      <c r="C64" s="128" cm="1">
        <f t="array" aca="1" ref="C64" ca="1">INDIRECT(CONCATENATE(TablaDatosCompletos[[#This Row],[CodigoProyecto]],"!$E$3"))</f>
        <v>0</v>
      </c>
      <c r="D64" s="128" t="str">
        <f ca="1">IF(TablaDatosCompletos[[#This Row],[Proyecto]]=0,"NO","SI")</f>
        <v>NO</v>
      </c>
      <c r="E64" s="129" t="s">
        <v>10</v>
      </c>
      <c r="F64" s="130" t="s">
        <v>227</v>
      </c>
      <c r="G64" s="131" t="s">
        <v>74</v>
      </c>
      <c r="H64" s="132" t="s">
        <v>47</v>
      </c>
      <c r="I64" s="133" t="s">
        <v>48</v>
      </c>
      <c r="J64" s="129" t="s">
        <v>107</v>
      </c>
      <c r="K64" s="134" t="s">
        <v>108</v>
      </c>
      <c r="L64" s="134" t="s">
        <v>421</v>
      </c>
      <c r="M64" s="135" t="str" cm="1">
        <f t="array" aca="1" ref="M64" ca="1">IF(INDIRECT(CONCATENATE(TablaDatosCompletos[[#This Row],[CodigoProyecto]],"!B",CELL("fila",INDIRECT(TablaDatosCompletos[[#This Row],[Referencia]]))))="Incluir","SI","NO")</f>
        <v>NO</v>
      </c>
      <c r="N64" s="136" cm="1">
        <f t="array" aca="1" ref="N64" ca="1">IF(TablaDatosCompletos[[#This Row],[UsarAI]]="NO",0,INDIRECT(CONCATENATE(TablaDatosCompletos[[#This Row],[CodigoProyecto]],"!E",CELL("fila",INDIRECT(TablaDatosCompletos[[#This Row],[Referencia]]))+2)))</f>
        <v>0</v>
      </c>
      <c r="O64" s="134" t="str" cm="1">
        <f t="array" aca="1" ref="O64" ca="1">IF(INDIRECT(CONCATENATE(TablaDatosCompletos[[#This Row],[CodigoProyecto]],"!E",CELL("fila",INDIRECT(TablaDatosCompletos[[#This Row],[Referencia]]))+6))=0,"",INDIRECT(CONCATENATE(TablaDatosCompletos[[#This Row],[CodigoProyecto]],"!E",CELL("fila",INDIRECT(TablaDatosCompletos[[#This Row],[Referencia]]))+6)))</f>
        <v>RCO24</v>
      </c>
      <c r="P64" s="134" t="str" cm="1">
        <f t="array" aca="1" ref="P64"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64" s="134" cm="1">
        <f t="array" aca="1" ref="Q64" ca="1">IF(TablaDatosCompletos[[#This Row],[UsarAI]]="NO",0,INDIRECT(CONCATENATE(TablaDatosCompletos[[#This Row],[CodigoProyecto]],"!H",CELL("fila",INDIRECT(TablaDatosCompletos[[#This Row],[Referencia]]))+6)))</f>
        <v>0</v>
      </c>
      <c r="R64" s="134" t="str" cm="1">
        <f t="array" aca="1" ref="R64" ca="1">IF(INDIRECT(CONCATENATE(TablaDatosCompletos[[#This Row],[CodigoProyecto]],"!G",CELL("fila",INDIRECT(TablaDatosCompletos[[#This Row],[Referencia]]))+6))=0,"",INDIRECT(CONCATENATE(TablaDatosCompletos[[#This Row],[CodigoProyecto]],"!G",CELL("fila",INDIRECT(TablaDatosCompletos[[#This Row],[Referencia]]))+6)))</f>
        <v>RCO 24: Euro</v>
      </c>
      <c r="S64" s="137" t="str" cm="1">
        <f t="array" aca="1" ref="S64" ca="1">IF(INDIRECT(CONCATENATE(TablaDatosCompletos[[#This Row],[CodigoProyecto]],"!E",CELL("fila",INDIRECT(TablaDatosCompletos[[#This Row],[Referencia]]))+7))=0,"",INDIRECT(CONCATENATE(TablaDatosCompletos[[#This Row],[CodigoProyecto]],"!E",CELL("fila",INDIRECT(TablaDatosCompletos[[#This Row],[Referencia]]))+7)))</f>
        <v>RCR37</v>
      </c>
      <c r="T64" s="135" t="str" cm="1">
        <f t="array" aca="1" ref="T64"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64" s="135" cm="1">
        <f t="array" aca="1" ref="U64" ca="1">IF(TablaDatosCompletos[[#This Row],[UsarAI]]="NO",0,INDIRECT(CONCATENATE(TablaDatosCompletos[[#This Row],[CodigoProyecto]],"!H",CELL("fila",INDIRECT(TablaDatosCompletos[[#This Row],[Referencia]]))+7)))</f>
        <v>0</v>
      </c>
      <c r="V64" s="135" t="str" cm="1">
        <f t="array" aca="1" ref="V64" ca="1">IF(INDIRECT(CONCATENATE(TablaDatosCompletos[[#This Row],[CodigoProyecto]],"!G",CELL("fila",INDIRECT(TablaDatosCompletos[[#This Row],[Referencia]]))+7))=0,"",INDIRECT(CONCATENATE(TablaDatosCompletos[[#This Row],[CodigoProyecto]],"!G",CELL("fila",INDIRECT(TablaDatosCompletos[[#This Row],[Referencia]]))+7)))</f>
        <v>RCR 37:Personas</v>
      </c>
    </row>
    <row r="65" spans="1:22" ht="87" x14ac:dyDescent="0.35">
      <c r="A65" s="128">
        <f>DatosGenerales!$D$7</f>
        <v>0</v>
      </c>
      <c r="B65" s="128">
        <f>DatosGenerales!$D$11</f>
        <v>0</v>
      </c>
      <c r="C65" s="128" cm="1">
        <f t="array" aca="1" ref="C65" ca="1">INDIRECT(CONCATENATE(TablaDatosCompletos[[#This Row],[CodigoProyecto]],"!$E$3"))</f>
        <v>0</v>
      </c>
      <c r="D65" s="128" t="str">
        <f ca="1">IF(TablaDatosCompletos[[#This Row],[Proyecto]]=0,"NO","SI")</f>
        <v>NO</v>
      </c>
      <c r="E65" s="129" t="s">
        <v>10</v>
      </c>
      <c r="F65" s="130" t="s">
        <v>227</v>
      </c>
      <c r="G65" s="131" t="s">
        <v>74</v>
      </c>
      <c r="H65" s="132" t="s">
        <v>49</v>
      </c>
      <c r="I65" s="133" t="s">
        <v>50</v>
      </c>
      <c r="J65" s="129" t="s">
        <v>109</v>
      </c>
      <c r="K65" s="134" t="s">
        <v>110</v>
      </c>
      <c r="L65" s="134" t="s">
        <v>422</v>
      </c>
      <c r="M65" s="135" t="str" cm="1">
        <f t="array" aca="1" ref="M65" ca="1">IF(INDIRECT(CONCATENATE(TablaDatosCompletos[[#This Row],[CodigoProyecto]],"!B",CELL("fila",INDIRECT(TablaDatosCompletos[[#This Row],[Referencia]]))))="Incluir","SI","NO")</f>
        <v>NO</v>
      </c>
      <c r="N65" s="136" cm="1">
        <f t="array" aca="1" ref="N65" ca="1">IF(TablaDatosCompletos[[#This Row],[UsarAI]]="NO",0,INDIRECT(CONCATENATE(TablaDatosCompletos[[#This Row],[CodigoProyecto]],"!E",CELL("fila",INDIRECT(TablaDatosCompletos[[#This Row],[Referencia]]))+2)))</f>
        <v>0</v>
      </c>
      <c r="O65" s="134" t="str" cm="1">
        <f t="array" aca="1" ref="O65" ca="1">IF(INDIRECT(CONCATENATE(TablaDatosCompletos[[#This Row],[CodigoProyecto]],"!E",CELL("fila",INDIRECT(TablaDatosCompletos[[#This Row],[Referencia]]))+6))=0,"",INDIRECT(CONCATENATE(TablaDatosCompletos[[#This Row],[CodigoProyecto]],"!E",CELL("fila",INDIRECT(TablaDatosCompletos[[#This Row],[Referencia]]))+6)))</f>
        <v>RCO30</v>
      </c>
      <c r="P65" s="134" t="str" cm="1">
        <f t="array" aca="1" ref="P65"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65" s="134" cm="1">
        <f t="array" aca="1" ref="Q65" ca="1">IF(TablaDatosCompletos[[#This Row],[UsarAI]]="NO",0,INDIRECT(CONCATENATE(TablaDatosCompletos[[#This Row],[CodigoProyecto]],"!H",CELL("fila",INDIRECT(TablaDatosCompletos[[#This Row],[Referencia]]))+6)))</f>
        <v>0</v>
      </c>
      <c r="R65" s="134" t="str" cm="1">
        <f t="array" aca="1" ref="R65" ca="1">IF(INDIRECT(CONCATENATE(TablaDatosCompletos[[#This Row],[CodigoProyecto]],"!G",CELL("fila",INDIRECT(TablaDatosCompletos[[#This Row],[Referencia]]))+6))=0,"",INDIRECT(CONCATENATE(TablaDatosCompletos[[#This Row],[CodigoProyecto]],"!G",CELL("fila",INDIRECT(TablaDatosCompletos[[#This Row],[Referencia]]))+6)))</f>
        <v>RCO 30: Km</v>
      </c>
      <c r="S65" s="137" t="str" cm="1">
        <f t="array" aca="1" ref="S65" ca="1">IF(INDIRECT(CONCATENATE(TablaDatosCompletos[[#This Row],[CodigoProyecto]],"!E",CELL("fila",INDIRECT(TablaDatosCompletos[[#This Row],[Referencia]]))+7))=0,"",INDIRECT(CONCATENATE(TablaDatosCompletos[[#This Row],[CodigoProyecto]],"!E",CELL("fila",INDIRECT(TablaDatosCompletos[[#This Row],[Referencia]]))+7)))</f>
        <v>RCR41</v>
      </c>
      <c r="T65" s="135" t="str" cm="1">
        <f t="array" aca="1" ref="T65"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65" s="135" cm="1">
        <f t="array" aca="1" ref="U65" ca="1">IF(TablaDatosCompletos[[#This Row],[UsarAI]]="NO",0,INDIRECT(CONCATENATE(TablaDatosCompletos[[#This Row],[CodigoProyecto]],"!H",CELL("fila",INDIRECT(TablaDatosCompletos[[#This Row],[Referencia]]))+7)))</f>
        <v>0</v>
      </c>
      <c r="V65" s="135" t="str" cm="1">
        <f t="array" aca="1" ref="V65" ca="1">IF(INDIRECT(CONCATENATE(TablaDatosCompletos[[#This Row],[CodigoProyecto]],"!G",CELL("fila",INDIRECT(TablaDatosCompletos[[#This Row],[Referencia]]))+7))=0,"",INDIRECT(CONCATENATE(TablaDatosCompletos[[#This Row],[CodigoProyecto]],"!G",CELL("fila",INDIRECT(TablaDatosCompletos[[#This Row],[Referencia]]))+7)))</f>
        <v>RCR 41: Personas</v>
      </c>
    </row>
    <row r="66" spans="1:22" ht="101.5" x14ac:dyDescent="0.35">
      <c r="A66" s="128">
        <f>DatosGenerales!$D$7</f>
        <v>0</v>
      </c>
      <c r="B66" s="128">
        <f>DatosGenerales!$D$11</f>
        <v>0</v>
      </c>
      <c r="C66" s="128" cm="1">
        <f t="array" aca="1" ref="C66" ca="1">INDIRECT(CONCATENATE(TablaDatosCompletos[[#This Row],[CodigoProyecto]],"!$E$3"))</f>
        <v>0</v>
      </c>
      <c r="D66" s="128" t="str">
        <f ca="1">IF(TablaDatosCompletos[[#This Row],[Proyecto]]=0,"NO","SI")</f>
        <v>NO</v>
      </c>
      <c r="E66" s="129" t="s">
        <v>10</v>
      </c>
      <c r="F66" s="130" t="s">
        <v>227</v>
      </c>
      <c r="G66" s="131" t="s">
        <v>74</v>
      </c>
      <c r="H66" s="132" t="s">
        <v>49</v>
      </c>
      <c r="I66" s="133" t="s">
        <v>50</v>
      </c>
      <c r="J66" s="129" t="s">
        <v>111</v>
      </c>
      <c r="K66" s="134" t="s">
        <v>112</v>
      </c>
      <c r="L66" s="134" t="s">
        <v>423</v>
      </c>
      <c r="M66" s="135" t="str" cm="1">
        <f t="array" aca="1" ref="M66" ca="1">IF(INDIRECT(CONCATENATE(TablaDatosCompletos[[#This Row],[CodigoProyecto]],"!B",CELL("fila",INDIRECT(TablaDatosCompletos[[#This Row],[Referencia]]))))="Incluir","SI","NO")</f>
        <v>NO</v>
      </c>
      <c r="N66" s="136" cm="1">
        <f t="array" aca="1" ref="N66" ca="1">IF(TablaDatosCompletos[[#This Row],[UsarAI]]="NO",0,INDIRECT(CONCATENATE(TablaDatosCompletos[[#This Row],[CodigoProyecto]],"!E",CELL("fila",INDIRECT(TablaDatosCompletos[[#This Row],[Referencia]]))+2)))</f>
        <v>0</v>
      </c>
      <c r="O66" s="134" t="str" cm="1">
        <f t="array" aca="1" ref="O66" ca="1">IF(INDIRECT(CONCATENATE(TablaDatosCompletos[[#This Row],[CodigoProyecto]],"!E",CELL("fila",INDIRECT(TablaDatosCompletos[[#This Row],[Referencia]]))+6))=0,"",INDIRECT(CONCATENATE(TablaDatosCompletos[[#This Row],[CodigoProyecto]],"!E",CELL("fila",INDIRECT(TablaDatosCompletos[[#This Row],[Referencia]]))+6)))</f>
        <v>RCO30</v>
      </c>
      <c r="P66" s="134" t="str" cm="1">
        <f t="array" aca="1" ref="P66"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66" s="134" cm="1">
        <f t="array" aca="1" ref="Q66" ca="1">IF(TablaDatosCompletos[[#This Row],[UsarAI]]="NO",0,INDIRECT(CONCATENATE(TablaDatosCompletos[[#This Row],[CodigoProyecto]],"!H",CELL("fila",INDIRECT(TablaDatosCompletos[[#This Row],[Referencia]]))+6)))</f>
        <v>0</v>
      </c>
      <c r="R66" s="134" t="str" cm="1">
        <f t="array" aca="1" ref="R66" ca="1">IF(INDIRECT(CONCATENATE(TablaDatosCompletos[[#This Row],[CodigoProyecto]],"!G",CELL("fila",INDIRECT(TablaDatosCompletos[[#This Row],[Referencia]]))+6))=0,"",INDIRECT(CONCATENATE(TablaDatosCompletos[[#This Row],[CodigoProyecto]],"!G",CELL("fila",INDIRECT(TablaDatosCompletos[[#This Row],[Referencia]]))+6)))</f>
        <v>RCO 30: Km</v>
      </c>
      <c r="S66" s="137" t="str" cm="1">
        <f t="array" aca="1" ref="S66" ca="1">IF(INDIRECT(CONCATENATE(TablaDatosCompletos[[#This Row],[CodigoProyecto]],"!E",CELL("fila",INDIRECT(TablaDatosCompletos[[#This Row],[Referencia]]))+7))=0,"",INDIRECT(CONCATENATE(TablaDatosCompletos[[#This Row],[CodigoProyecto]],"!E",CELL("fila",INDIRECT(TablaDatosCompletos[[#This Row],[Referencia]]))+7)))</f>
        <v>RCR41</v>
      </c>
      <c r="T66" s="135" t="str" cm="1">
        <f t="array" aca="1" ref="T66"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66" s="135" cm="1">
        <f t="array" aca="1" ref="U66" ca="1">IF(TablaDatosCompletos[[#This Row],[UsarAI]]="NO",0,INDIRECT(CONCATENATE(TablaDatosCompletos[[#This Row],[CodigoProyecto]],"!H",CELL("fila",INDIRECT(TablaDatosCompletos[[#This Row],[Referencia]]))+7)))</f>
        <v>0</v>
      </c>
      <c r="V66" s="135" t="str" cm="1">
        <f t="array" aca="1" ref="V66" ca="1">IF(INDIRECT(CONCATENATE(TablaDatosCompletos[[#This Row],[CodigoProyecto]],"!G",CELL("fila",INDIRECT(TablaDatosCompletos[[#This Row],[Referencia]]))+7))=0,"",INDIRECT(CONCATENATE(TablaDatosCompletos[[#This Row],[CodigoProyecto]],"!G",CELL("fila",INDIRECT(TablaDatosCompletos[[#This Row],[Referencia]]))+7)))</f>
        <v>RCR 41: Personas</v>
      </c>
    </row>
    <row r="67" spans="1:22" ht="101.5" x14ac:dyDescent="0.35">
      <c r="A67" s="128">
        <f>DatosGenerales!$D$7</f>
        <v>0</v>
      </c>
      <c r="B67" s="128">
        <f>DatosGenerales!$D$11</f>
        <v>0</v>
      </c>
      <c r="C67" s="128" cm="1">
        <f t="array" aca="1" ref="C67" ca="1">INDIRECT(CONCATENATE(TablaDatosCompletos[[#This Row],[CodigoProyecto]],"!$E$3"))</f>
        <v>0</v>
      </c>
      <c r="D67" s="128" t="str">
        <f ca="1">IF(TablaDatosCompletos[[#This Row],[Proyecto]]=0,"NO","SI")</f>
        <v>NO</v>
      </c>
      <c r="E67" s="129" t="s">
        <v>10</v>
      </c>
      <c r="F67" s="130" t="s">
        <v>227</v>
      </c>
      <c r="G67" s="131" t="s">
        <v>74</v>
      </c>
      <c r="H67" s="132" t="s">
        <v>49</v>
      </c>
      <c r="I67" s="133" t="s">
        <v>50</v>
      </c>
      <c r="J67" s="129" t="s">
        <v>113</v>
      </c>
      <c r="K67" s="134" t="s">
        <v>114</v>
      </c>
      <c r="L67" s="134" t="s">
        <v>424</v>
      </c>
      <c r="M67" s="135" t="str" cm="1">
        <f t="array" aca="1" ref="M67" ca="1">IF(INDIRECT(CONCATENATE(TablaDatosCompletos[[#This Row],[CodigoProyecto]],"!B",CELL("fila",INDIRECT(TablaDatosCompletos[[#This Row],[Referencia]]))))="Incluir","SI","NO")</f>
        <v>NO</v>
      </c>
      <c r="N67" s="136" cm="1">
        <f t="array" aca="1" ref="N67" ca="1">IF(TablaDatosCompletos[[#This Row],[UsarAI]]="NO",0,INDIRECT(CONCATENATE(TablaDatosCompletos[[#This Row],[CodigoProyecto]],"!E",CELL("fila",INDIRECT(TablaDatosCompletos[[#This Row],[Referencia]]))+2)))</f>
        <v>0</v>
      </c>
      <c r="O67" s="134" t="str" cm="1">
        <f t="array" aca="1" ref="O67" ca="1">IF(INDIRECT(CONCATENATE(TablaDatosCompletos[[#This Row],[CodigoProyecto]],"!E",CELL("fila",INDIRECT(TablaDatosCompletos[[#This Row],[Referencia]]))+6))=0,"",INDIRECT(CONCATENATE(TablaDatosCompletos[[#This Row],[CodigoProyecto]],"!E",CELL("fila",INDIRECT(TablaDatosCompletos[[#This Row],[Referencia]]))+6)))</f>
        <v>RCO31</v>
      </c>
      <c r="P67" s="134" t="str" cm="1">
        <f t="array" aca="1" ref="P67"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67" s="134" cm="1">
        <f t="array" aca="1" ref="Q67" ca="1">IF(TablaDatosCompletos[[#This Row],[UsarAI]]="NO",0,INDIRECT(CONCATENATE(TablaDatosCompletos[[#This Row],[CodigoProyecto]],"!H",CELL("fila",INDIRECT(TablaDatosCompletos[[#This Row],[Referencia]]))+6)))</f>
        <v>0</v>
      </c>
      <c r="R67" s="134" t="str" cm="1">
        <f t="array" aca="1" ref="R67" ca="1">IF(INDIRECT(CONCATENATE(TablaDatosCompletos[[#This Row],[CodigoProyecto]],"!G",CELL("fila",INDIRECT(TablaDatosCompletos[[#This Row],[Referencia]]))+6))=0,"",INDIRECT(CONCATENATE(TablaDatosCompletos[[#This Row],[CodigoProyecto]],"!G",CELL("fila",INDIRECT(TablaDatosCompletos[[#This Row],[Referencia]]))+6)))</f>
        <v>RCO31: Km</v>
      </c>
      <c r="S67" s="137" t="str" cm="1">
        <f t="array" aca="1" ref="S67" ca="1">IF(INDIRECT(CONCATENATE(TablaDatosCompletos[[#This Row],[CodigoProyecto]],"!E",CELL("fila",INDIRECT(TablaDatosCompletos[[#This Row],[Referencia]]))+7))=0,"",INDIRECT(CONCATENATE(TablaDatosCompletos[[#This Row],[CodigoProyecto]],"!E",CELL("fila",INDIRECT(TablaDatosCompletos[[#This Row],[Referencia]]))+7)))</f>
        <v>RCR42</v>
      </c>
      <c r="T67" s="135" t="str" cm="1">
        <f t="array" aca="1" ref="T67"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67" s="135" cm="1">
        <f t="array" aca="1" ref="U67" ca="1">IF(TablaDatosCompletos[[#This Row],[UsarAI]]="NO",0,INDIRECT(CONCATENATE(TablaDatosCompletos[[#This Row],[CodigoProyecto]],"!H",CELL("fila",INDIRECT(TablaDatosCompletos[[#This Row],[Referencia]]))+7)))</f>
        <v>0</v>
      </c>
      <c r="V67" s="135" t="str" cm="1">
        <f t="array" aca="1" ref="V67" ca="1">IF(INDIRECT(CONCATENATE(TablaDatosCompletos[[#This Row],[CodigoProyecto]],"!G",CELL("fila",INDIRECT(TablaDatosCompletos[[#This Row],[Referencia]]))+7))=0,"",INDIRECT(CONCATENATE(TablaDatosCompletos[[#This Row],[CodigoProyecto]],"!G",CELL("fila",INDIRECT(TablaDatosCompletos[[#This Row],[Referencia]]))+7)))</f>
        <v>RCR 42:  Personas</v>
      </c>
    </row>
    <row r="68" spans="1:22" ht="101.5" x14ac:dyDescent="0.35">
      <c r="A68" s="128">
        <f>DatosGenerales!$D$7</f>
        <v>0</v>
      </c>
      <c r="B68" s="128">
        <f>DatosGenerales!$D$11</f>
        <v>0</v>
      </c>
      <c r="C68" s="128" cm="1">
        <f t="array" aca="1" ref="C68" ca="1">INDIRECT(CONCATENATE(TablaDatosCompletos[[#This Row],[CodigoProyecto]],"!$E$3"))</f>
        <v>0</v>
      </c>
      <c r="D68" s="128" t="str">
        <f ca="1">IF(TablaDatosCompletos[[#This Row],[Proyecto]]=0,"NO","SI")</f>
        <v>NO</v>
      </c>
      <c r="E68" s="129" t="s">
        <v>10</v>
      </c>
      <c r="F68" s="130" t="s">
        <v>227</v>
      </c>
      <c r="G68" s="131" t="s">
        <v>74</v>
      </c>
      <c r="H68" s="132" t="s">
        <v>49</v>
      </c>
      <c r="I68" s="133" t="s">
        <v>50</v>
      </c>
      <c r="J68" s="129" t="s">
        <v>115</v>
      </c>
      <c r="K68" s="134" t="s">
        <v>116</v>
      </c>
      <c r="L68" s="134" t="s">
        <v>425</v>
      </c>
      <c r="M68" s="135" t="str" cm="1">
        <f t="array" aca="1" ref="M68" ca="1">IF(INDIRECT(CONCATENATE(TablaDatosCompletos[[#This Row],[CodigoProyecto]],"!B",CELL("fila",INDIRECT(TablaDatosCompletos[[#This Row],[Referencia]]))))="Incluir","SI","NO")</f>
        <v>NO</v>
      </c>
      <c r="N68" s="136" cm="1">
        <f t="array" aca="1" ref="N68" ca="1">IF(TablaDatosCompletos[[#This Row],[UsarAI]]="NO",0,INDIRECT(CONCATENATE(TablaDatosCompletos[[#This Row],[CodigoProyecto]],"!E",CELL("fila",INDIRECT(TablaDatosCompletos[[#This Row],[Referencia]]))+2)))</f>
        <v>0</v>
      </c>
      <c r="O68" s="134" t="str" cm="1">
        <f t="array" aca="1" ref="O68" ca="1">IF(INDIRECT(CONCATENATE(TablaDatosCompletos[[#This Row],[CodigoProyecto]],"!E",CELL("fila",INDIRECT(TablaDatosCompletos[[#This Row],[Referencia]]))+6))=0,"",INDIRECT(CONCATENATE(TablaDatosCompletos[[#This Row],[CodigoProyecto]],"!E",CELL("fila",INDIRECT(TablaDatosCompletos[[#This Row],[Referencia]]))+6)))</f>
        <v>RCO32</v>
      </c>
      <c r="P68" s="134" t="str" cm="1">
        <f t="array" aca="1" ref="P68"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68" s="134" cm="1">
        <f t="array" aca="1" ref="Q68" ca="1">IF(TablaDatosCompletos[[#This Row],[UsarAI]]="NO",0,INDIRECT(CONCATENATE(TablaDatosCompletos[[#This Row],[CodigoProyecto]],"!H",CELL("fila",INDIRECT(TablaDatosCompletos[[#This Row],[Referencia]]))+6)))</f>
        <v>0</v>
      </c>
      <c r="R68" s="134" t="str" cm="1">
        <f t="array" aca="1" ref="R68" ca="1">IF(INDIRECT(CONCATENATE(TablaDatosCompletos[[#This Row],[CodigoProyecto]],"!G",CELL("fila",INDIRECT(TablaDatosCompletos[[#This Row],[Referencia]]))+6))=0,"",INDIRECT(CONCATENATE(TablaDatosCompletos[[#This Row],[CodigoProyecto]],"!G",CELL("fila",INDIRECT(TablaDatosCompletos[[#This Row],[Referencia]]))+6)))</f>
        <v>RCO32: Equivalente de población</v>
      </c>
      <c r="S68" s="137" t="str" cm="1">
        <f t="array" aca="1" ref="S68" ca="1">IF(INDIRECT(CONCATENATE(TablaDatosCompletos[[#This Row],[CodigoProyecto]],"!E",CELL("fila",INDIRECT(TablaDatosCompletos[[#This Row],[Referencia]]))+7))=0,"",INDIRECT(CONCATENATE(TablaDatosCompletos[[#This Row],[CodigoProyecto]],"!E",CELL("fila",INDIRECT(TablaDatosCompletos[[#This Row],[Referencia]]))+7)))</f>
        <v>RCR42</v>
      </c>
      <c r="T68" s="135" t="str" cm="1">
        <f t="array" aca="1" ref="T68"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68" s="135" cm="1">
        <f t="array" aca="1" ref="U68" ca="1">IF(TablaDatosCompletos[[#This Row],[UsarAI]]="NO",0,INDIRECT(CONCATENATE(TablaDatosCompletos[[#This Row],[CodigoProyecto]],"!H",CELL("fila",INDIRECT(TablaDatosCompletos[[#This Row],[Referencia]]))+7)))</f>
        <v>0</v>
      </c>
      <c r="V68" s="135" t="str" cm="1">
        <f t="array" aca="1" ref="V68" ca="1">IF(INDIRECT(CONCATENATE(TablaDatosCompletos[[#This Row],[CodigoProyecto]],"!G",CELL("fila",INDIRECT(TablaDatosCompletos[[#This Row],[Referencia]]))+7))=0,"",INDIRECT(CONCATENATE(TablaDatosCompletos[[#This Row],[CodigoProyecto]],"!G",CELL("fila",INDIRECT(TablaDatosCompletos[[#This Row],[Referencia]]))+7)))</f>
        <v>RCR 42:  Personas</v>
      </c>
    </row>
    <row r="69" spans="1:22" ht="101.5" x14ac:dyDescent="0.35">
      <c r="A69" s="128">
        <f>DatosGenerales!$D$7</f>
        <v>0</v>
      </c>
      <c r="B69" s="128">
        <f>DatosGenerales!$D$11</f>
        <v>0</v>
      </c>
      <c r="C69" s="128" cm="1">
        <f t="array" aca="1" ref="C69" ca="1">INDIRECT(CONCATENATE(TablaDatosCompletos[[#This Row],[CodigoProyecto]],"!$E$3"))</f>
        <v>0</v>
      </c>
      <c r="D69" s="128" t="str">
        <f ca="1">IF(TablaDatosCompletos[[#This Row],[Proyecto]]=0,"NO","SI")</f>
        <v>NO</v>
      </c>
      <c r="E69" s="129" t="s">
        <v>10</v>
      </c>
      <c r="F69" s="130" t="s">
        <v>227</v>
      </c>
      <c r="G69" s="131" t="s">
        <v>74</v>
      </c>
      <c r="H69" s="132" t="s">
        <v>49</v>
      </c>
      <c r="I69" s="133" t="s">
        <v>50</v>
      </c>
      <c r="J69" s="129" t="s">
        <v>117</v>
      </c>
      <c r="K69" s="134" t="s">
        <v>118</v>
      </c>
      <c r="L69" s="134" t="s">
        <v>426</v>
      </c>
      <c r="M69" s="135" t="str" cm="1">
        <f t="array" aca="1" ref="M69" ca="1">IF(INDIRECT(CONCATENATE(TablaDatosCompletos[[#This Row],[CodigoProyecto]],"!B",CELL("fila",INDIRECT(TablaDatosCompletos[[#This Row],[Referencia]]))))="Incluir","SI","NO")</f>
        <v>NO</v>
      </c>
      <c r="N69" s="136" cm="1">
        <f t="array" aca="1" ref="N69" ca="1">IF(TablaDatosCompletos[[#This Row],[UsarAI]]="NO",0,INDIRECT(CONCATENATE(TablaDatosCompletos[[#This Row],[CodigoProyecto]],"!E",CELL("fila",INDIRECT(TablaDatosCompletos[[#This Row],[Referencia]]))+2)))</f>
        <v>0</v>
      </c>
      <c r="O69" s="134" t="str" cm="1">
        <f t="array" aca="1" ref="O69" ca="1">IF(INDIRECT(CONCATENATE(TablaDatosCompletos[[#This Row],[CodigoProyecto]],"!E",CELL("fila",INDIRECT(TablaDatosCompletos[[#This Row],[Referencia]]))+6))=0,"",INDIRECT(CONCATENATE(TablaDatosCompletos[[#This Row],[CodigoProyecto]],"!E",CELL("fila",INDIRECT(TablaDatosCompletos[[#This Row],[Referencia]]))+6)))</f>
        <v>RCO31</v>
      </c>
      <c r="P69" s="134" t="str" cm="1">
        <f t="array" aca="1" ref="P69"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69" s="134" cm="1">
        <f t="array" aca="1" ref="Q69" ca="1">IF(TablaDatosCompletos[[#This Row],[UsarAI]]="NO",0,INDIRECT(CONCATENATE(TablaDatosCompletos[[#This Row],[CodigoProyecto]],"!H",CELL("fila",INDIRECT(TablaDatosCompletos[[#This Row],[Referencia]]))+6)))</f>
        <v>0</v>
      </c>
      <c r="R69" s="134" t="str" cm="1">
        <f t="array" aca="1" ref="R69" ca="1">IF(INDIRECT(CONCATENATE(TablaDatosCompletos[[#This Row],[CodigoProyecto]],"!G",CELL("fila",INDIRECT(TablaDatosCompletos[[#This Row],[Referencia]]))+6))=0,"",INDIRECT(CONCATENATE(TablaDatosCompletos[[#This Row],[CodigoProyecto]],"!G",CELL("fila",INDIRECT(TablaDatosCompletos[[#This Row],[Referencia]]))+6)))</f>
        <v>RCO31: Km</v>
      </c>
      <c r="S69" s="137" t="str" cm="1">
        <f t="array" aca="1" ref="S69" ca="1">IF(INDIRECT(CONCATENATE(TablaDatosCompletos[[#This Row],[CodigoProyecto]],"!E",CELL("fila",INDIRECT(TablaDatosCompletos[[#This Row],[Referencia]]))+7))=0,"",INDIRECT(CONCATENATE(TablaDatosCompletos[[#This Row],[CodigoProyecto]],"!E",CELL("fila",INDIRECT(TablaDatosCompletos[[#This Row],[Referencia]]))+7)))</f>
        <v>RCR42</v>
      </c>
      <c r="T69" s="135" t="str" cm="1">
        <f t="array" aca="1" ref="T69"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69" s="135" cm="1">
        <f t="array" aca="1" ref="U69" ca="1">IF(TablaDatosCompletos[[#This Row],[UsarAI]]="NO",0,INDIRECT(CONCATENATE(TablaDatosCompletos[[#This Row],[CodigoProyecto]],"!H",CELL("fila",INDIRECT(TablaDatosCompletos[[#This Row],[Referencia]]))+7)))</f>
        <v>0</v>
      </c>
      <c r="V69" s="135" t="str" cm="1">
        <f t="array" aca="1" ref="V69" ca="1">IF(INDIRECT(CONCATENATE(TablaDatosCompletos[[#This Row],[CodigoProyecto]],"!G",CELL("fila",INDIRECT(TablaDatosCompletos[[#This Row],[Referencia]]))+7))=0,"",INDIRECT(CONCATENATE(TablaDatosCompletos[[#This Row],[CodigoProyecto]],"!G",CELL("fila",INDIRECT(TablaDatosCompletos[[#This Row],[Referencia]]))+7)))</f>
        <v>RCR 42:  Personas</v>
      </c>
    </row>
    <row r="70" spans="1:22" ht="58" x14ac:dyDescent="0.35">
      <c r="A70" s="128">
        <f>DatosGenerales!$D$7</f>
        <v>0</v>
      </c>
      <c r="B70" s="128">
        <f>DatosGenerales!$D$11</f>
        <v>0</v>
      </c>
      <c r="C70" s="128" cm="1">
        <f t="array" aca="1" ref="C70" ca="1">INDIRECT(CONCATENATE(TablaDatosCompletos[[#This Row],[CodigoProyecto]],"!$E$3"))</f>
        <v>0</v>
      </c>
      <c r="D70" s="128" t="str">
        <f ca="1">IF(TablaDatosCompletos[[#This Row],[Proyecto]]=0,"NO","SI")</f>
        <v>NO</v>
      </c>
      <c r="E70" s="129" t="s">
        <v>10</v>
      </c>
      <c r="F70" s="130" t="s">
        <v>227</v>
      </c>
      <c r="G70" s="131" t="s">
        <v>74</v>
      </c>
      <c r="H70" s="132" t="s">
        <v>51</v>
      </c>
      <c r="I70" s="133" t="s">
        <v>52</v>
      </c>
      <c r="J70" s="129" t="s">
        <v>119</v>
      </c>
      <c r="K70" s="134" t="s">
        <v>120</v>
      </c>
      <c r="L70" s="134" t="s">
        <v>427</v>
      </c>
      <c r="M70" s="135" t="str" cm="1">
        <f t="array" aca="1" ref="M70" ca="1">IF(INDIRECT(CONCATENATE(TablaDatosCompletos[[#This Row],[CodigoProyecto]],"!B",CELL("fila",INDIRECT(TablaDatosCompletos[[#This Row],[Referencia]]))))="Incluir","SI","NO")</f>
        <v>NO</v>
      </c>
      <c r="N70" s="136" cm="1">
        <f t="array" aca="1" ref="N70" ca="1">IF(TablaDatosCompletos[[#This Row],[UsarAI]]="NO",0,INDIRECT(CONCATENATE(TablaDatosCompletos[[#This Row],[CodigoProyecto]],"!E",CELL("fila",INDIRECT(TablaDatosCompletos[[#This Row],[Referencia]]))+2)))</f>
        <v>0</v>
      </c>
      <c r="O70" s="134" t="str" cm="1">
        <f t="array" aca="1" ref="O70" ca="1">IF(INDIRECT(CONCATENATE(TablaDatosCompletos[[#This Row],[CodigoProyecto]],"!E",CELL("fila",INDIRECT(TablaDatosCompletos[[#This Row],[Referencia]]))+6))=0,"",INDIRECT(CONCATENATE(TablaDatosCompletos[[#This Row],[CodigoProyecto]],"!E",CELL("fila",INDIRECT(TablaDatosCompletos[[#This Row],[Referencia]]))+6)))</f>
        <v>RCO34</v>
      </c>
      <c r="P70" s="134" t="str" cm="1">
        <f t="array" aca="1" ref="P70"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70" s="134" cm="1">
        <f t="array" aca="1" ref="Q70" ca="1">IF(TablaDatosCompletos[[#This Row],[UsarAI]]="NO",0,INDIRECT(CONCATENATE(TablaDatosCompletos[[#This Row],[CodigoProyecto]],"!H",CELL("fila",INDIRECT(TablaDatosCompletos[[#This Row],[Referencia]]))+6)))</f>
        <v>0</v>
      </c>
      <c r="R70" s="134" t="str" cm="1">
        <f t="array" aca="1" ref="R70" ca="1">IF(INDIRECT(CONCATENATE(TablaDatosCompletos[[#This Row],[CodigoProyecto]],"!G",CELL("fila",INDIRECT(TablaDatosCompletos[[#This Row],[Referencia]]))+6))=0,"",INDIRECT(CONCATENATE(TablaDatosCompletos[[#This Row],[CodigoProyecto]],"!G",CELL("fila",INDIRECT(TablaDatosCompletos[[#This Row],[Referencia]]))+6)))</f>
        <v>RCO 34: Toneladas/año</v>
      </c>
      <c r="S70" s="137" t="str" cm="1">
        <f t="array" aca="1" ref="S70" ca="1">IF(INDIRECT(CONCATENATE(TablaDatosCompletos[[#This Row],[CodigoProyecto]],"!E",CELL("fila",INDIRECT(TablaDatosCompletos[[#This Row],[Referencia]]))+7))=0,"",INDIRECT(CONCATENATE(TablaDatosCompletos[[#This Row],[CodigoProyecto]],"!E",CELL("fila",INDIRECT(TablaDatosCompletos[[#This Row],[Referencia]]))+7)))</f>
        <v>RCR103</v>
      </c>
      <c r="T70" s="135" t="str" cm="1">
        <f t="array" aca="1" ref="T70"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70" s="135" cm="1">
        <f t="array" aca="1" ref="U70" ca="1">IF(TablaDatosCompletos[[#This Row],[UsarAI]]="NO",0,INDIRECT(CONCATENATE(TablaDatosCompletos[[#This Row],[CodigoProyecto]],"!H",CELL("fila",INDIRECT(TablaDatosCompletos[[#This Row],[Referencia]]))+7)))</f>
        <v>0</v>
      </c>
      <c r="V70" s="135" t="str" cm="1">
        <f t="array" aca="1" ref="V70" ca="1">IF(INDIRECT(CONCATENATE(TablaDatosCompletos[[#This Row],[CodigoProyecto]],"!G",CELL("fila",INDIRECT(TablaDatosCompletos[[#This Row],[Referencia]]))+7))=0,"",INDIRECT(CONCATENATE(TablaDatosCompletos[[#This Row],[CodigoProyecto]],"!G",CELL("fila",INDIRECT(TablaDatosCompletos[[#This Row],[Referencia]]))+7)))</f>
        <v>RCR 103: Toneladas/ año</v>
      </c>
    </row>
    <row r="71" spans="1:22" ht="43.5" x14ac:dyDescent="0.35">
      <c r="A71" s="128">
        <f>DatosGenerales!$D$7</f>
        <v>0</v>
      </c>
      <c r="B71" s="128">
        <f>DatosGenerales!$D$11</f>
        <v>0</v>
      </c>
      <c r="C71" s="128" cm="1">
        <f t="array" aca="1" ref="C71" ca="1">INDIRECT(CONCATENATE(TablaDatosCompletos[[#This Row],[CodigoProyecto]],"!$E$3"))</f>
        <v>0</v>
      </c>
      <c r="D71" s="128" t="str">
        <f ca="1">IF(TablaDatosCompletos[[#This Row],[Proyecto]]=0,"NO","SI")</f>
        <v>NO</v>
      </c>
      <c r="E71" s="129" t="s">
        <v>10</v>
      </c>
      <c r="F71" s="130" t="s">
        <v>227</v>
      </c>
      <c r="G71" s="131" t="s">
        <v>74</v>
      </c>
      <c r="H71" s="132" t="s">
        <v>51</v>
      </c>
      <c r="I71" s="133" t="s">
        <v>52</v>
      </c>
      <c r="J71" s="129" t="s">
        <v>121</v>
      </c>
      <c r="K71" s="134" t="s">
        <v>122</v>
      </c>
      <c r="L71" s="134" t="s">
        <v>428</v>
      </c>
      <c r="M71" s="135" t="str" cm="1">
        <f t="array" aca="1" ref="M71" ca="1">IF(INDIRECT(CONCATENATE(TablaDatosCompletos[[#This Row],[CodigoProyecto]],"!B",CELL("fila",INDIRECT(TablaDatosCompletos[[#This Row],[Referencia]]))))="Incluir","SI","NO")</f>
        <v>NO</v>
      </c>
      <c r="N71" s="136" cm="1">
        <f t="array" aca="1" ref="N71" ca="1">IF(TablaDatosCompletos[[#This Row],[UsarAI]]="NO",0,INDIRECT(CONCATENATE(TablaDatosCompletos[[#This Row],[CodigoProyecto]],"!E",CELL("fila",INDIRECT(TablaDatosCompletos[[#This Row],[Referencia]]))+2)))</f>
        <v>0</v>
      </c>
      <c r="O71" s="134" t="str" cm="1">
        <f t="array" aca="1" ref="O71" ca="1">IF(INDIRECT(CONCATENATE(TablaDatosCompletos[[#This Row],[CodigoProyecto]],"!E",CELL("fila",INDIRECT(TablaDatosCompletos[[#This Row],[Referencia]]))+6))=0,"",INDIRECT(CONCATENATE(TablaDatosCompletos[[#This Row],[CodigoProyecto]],"!E",CELL("fila",INDIRECT(TablaDatosCompletos[[#This Row],[Referencia]]))+6)))</f>
        <v>RCO34</v>
      </c>
      <c r="P71" s="134" t="str" cm="1">
        <f t="array" aca="1" ref="P71"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71" s="134" cm="1">
        <f t="array" aca="1" ref="Q71" ca="1">IF(TablaDatosCompletos[[#This Row],[UsarAI]]="NO",0,INDIRECT(CONCATENATE(TablaDatosCompletos[[#This Row],[CodigoProyecto]],"!H",CELL("fila",INDIRECT(TablaDatosCompletos[[#This Row],[Referencia]]))+6)))</f>
        <v>0</v>
      </c>
      <c r="R71" s="134" t="str" cm="1">
        <f t="array" aca="1" ref="R71" ca="1">IF(INDIRECT(CONCATENATE(TablaDatosCompletos[[#This Row],[CodigoProyecto]],"!G",CELL("fila",INDIRECT(TablaDatosCompletos[[#This Row],[Referencia]]))+6))=0,"",INDIRECT(CONCATENATE(TablaDatosCompletos[[#This Row],[CodigoProyecto]],"!G",CELL("fila",INDIRECT(TablaDatosCompletos[[#This Row],[Referencia]]))+6)))</f>
        <v>RCO 34: Toneladas/año</v>
      </c>
      <c r="S71" s="137" t="str" cm="1">
        <f t="array" aca="1" ref="S71" ca="1">IF(INDIRECT(CONCATENATE(TablaDatosCompletos[[#This Row],[CodigoProyecto]],"!E",CELL("fila",INDIRECT(TablaDatosCompletos[[#This Row],[Referencia]]))+7))=0,"",INDIRECT(CONCATENATE(TablaDatosCompletos[[#This Row],[CodigoProyecto]],"!E",CELL("fila",INDIRECT(TablaDatosCompletos[[#This Row],[Referencia]]))+7)))</f>
        <v>RCR103</v>
      </c>
      <c r="T71" s="135" t="str" cm="1">
        <f t="array" aca="1" ref="T71"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71" s="135" cm="1">
        <f t="array" aca="1" ref="U71" ca="1">IF(TablaDatosCompletos[[#This Row],[UsarAI]]="NO",0,INDIRECT(CONCATENATE(TablaDatosCompletos[[#This Row],[CodigoProyecto]],"!H",CELL("fila",INDIRECT(TablaDatosCompletos[[#This Row],[Referencia]]))+7)))</f>
        <v>0</v>
      </c>
      <c r="V71" s="135" t="str" cm="1">
        <f t="array" aca="1" ref="V71" ca="1">IF(INDIRECT(CONCATENATE(TablaDatosCompletos[[#This Row],[CodigoProyecto]],"!G",CELL("fila",INDIRECT(TablaDatosCompletos[[#This Row],[Referencia]]))+7))=0,"",INDIRECT(CONCATENATE(TablaDatosCompletos[[#This Row],[CodigoProyecto]],"!G",CELL("fila",INDIRECT(TablaDatosCompletos[[#This Row],[Referencia]]))+7)))</f>
        <v>RCR 103: Toneladas/ año</v>
      </c>
    </row>
    <row r="72" spans="1:22" ht="58" x14ac:dyDescent="0.35">
      <c r="A72" s="128">
        <f>DatosGenerales!$D$7</f>
        <v>0</v>
      </c>
      <c r="B72" s="128">
        <f>DatosGenerales!$D$11</f>
        <v>0</v>
      </c>
      <c r="C72" s="128" cm="1">
        <f t="array" aca="1" ref="C72" ca="1">INDIRECT(CONCATENATE(TablaDatosCompletos[[#This Row],[CodigoProyecto]],"!$E$3"))</f>
        <v>0</v>
      </c>
      <c r="D72" s="128" t="str">
        <f ca="1">IF(TablaDatosCompletos[[#This Row],[Proyecto]]=0,"NO","SI")</f>
        <v>NO</v>
      </c>
      <c r="E72" s="129" t="s">
        <v>10</v>
      </c>
      <c r="F72" s="130" t="s">
        <v>227</v>
      </c>
      <c r="G72" s="131" t="s">
        <v>74</v>
      </c>
      <c r="H72" s="132" t="s">
        <v>51</v>
      </c>
      <c r="I72" s="133" t="s">
        <v>52</v>
      </c>
      <c r="J72" s="129" t="s">
        <v>123</v>
      </c>
      <c r="K72" s="134" t="s">
        <v>124</v>
      </c>
      <c r="L72" s="134" t="s">
        <v>429</v>
      </c>
      <c r="M72" s="135" t="str" cm="1">
        <f t="array" aca="1" ref="M72" ca="1">IF(INDIRECT(CONCATENATE(TablaDatosCompletos[[#This Row],[CodigoProyecto]],"!B",CELL("fila",INDIRECT(TablaDatosCompletos[[#This Row],[Referencia]]))))="Incluir","SI","NO")</f>
        <v>NO</v>
      </c>
      <c r="N72" s="136" cm="1">
        <f t="array" aca="1" ref="N72" ca="1">IF(TablaDatosCompletos[[#This Row],[UsarAI]]="NO",0,INDIRECT(CONCATENATE(TablaDatosCompletos[[#This Row],[CodigoProyecto]],"!E",CELL("fila",INDIRECT(TablaDatosCompletos[[#This Row],[Referencia]]))+2)))</f>
        <v>0</v>
      </c>
      <c r="O72" s="134" t="str" cm="1">
        <f t="array" aca="1" ref="O72" ca="1">IF(INDIRECT(CONCATENATE(TablaDatosCompletos[[#This Row],[CodigoProyecto]],"!E",CELL("fila",INDIRECT(TablaDatosCompletos[[#This Row],[Referencia]]))+6))=0,"",INDIRECT(CONCATENATE(TablaDatosCompletos[[#This Row],[CodigoProyecto]],"!E",CELL("fila",INDIRECT(TablaDatosCompletos[[#This Row],[Referencia]]))+6)))</f>
        <v>RCO34</v>
      </c>
      <c r="P72" s="134" t="str" cm="1">
        <f t="array" aca="1" ref="P72"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72" s="134" cm="1">
        <f t="array" aca="1" ref="Q72" ca="1">IF(TablaDatosCompletos[[#This Row],[UsarAI]]="NO",0,INDIRECT(CONCATENATE(TablaDatosCompletos[[#This Row],[CodigoProyecto]],"!H",CELL("fila",INDIRECT(TablaDatosCompletos[[#This Row],[Referencia]]))+6)))</f>
        <v>0</v>
      </c>
      <c r="R72" s="134" t="str" cm="1">
        <f t="array" aca="1" ref="R72" ca="1">IF(INDIRECT(CONCATENATE(TablaDatosCompletos[[#This Row],[CodigoProyecto]],"!G",CELL("fila",INDIRECT(TablaDatosCompletos[[#This Row],[Referencia]]))+6))=0,"",INDIRECT(CONCATENATE(TablaDatosCompletos[[#This Row],[CodigoProyecto]],"!G",CELL("fila",INDIRECT(TablaDatosCompletos[[#This Row],[Referencia]]))+6)))</f>
        <v>RCO 34: Toneladas/año</v>
      </c>
      <c r="S72" s="137" t="str" cm="1">
        <f t="array" aca="1" ref="S72" ca="1">IF(INDIRECT(CONCATENATE(TablaDatosCompletos[[#This Row],[CodigoProyecto]],"!E",CELL("fila",INDIRECT(TablaDatosCompletos[[#This Row],[Referencia]]))+7))=0,"",INDIRECT(CONCATENATE(TablaDatosCompletos[[#This Row],[CodigoProyecto]],"!E",CELL("fila",INDIRECT(TablaDatosCompletos[[#This Row],[Referencia]]))+7)))</f>
        <v>RCR103</v>
      </c>
      <c r="T72" s="135" t="str" cm="1">
        <f t="array" aca="1" ref="T72"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72" s="135" cm="1">
        <f t="array" aca="1" ref="U72" ca="1">IF(TablaDatosCompletos[[#This Row],[UsarAI]]="NO",0,INDIRECT(CONCATENATE(TablaDatosCompletos[[#This Row],[CodigoProyecto]],"!H",CELL("fila",INDIRECT(TablaDatosCompletos[[#This Row],[Referencia]]))+7)))</f>
        <v>0</v>
      </c>
      <c r="V72" s="135" t="str" cm="1">
        <f t="array" aca="1" ref="V72" ca="1">IF(INDIRECT(CONCATENATE(TablaDatosCompletos[[#This Row],[CodigoProyecto]],"!G",CELL("fila",INDIRECT(TablaDatosCompletos[[#This Row],[Referencia]]))+7))=0,"",INDIRECT(CONCATENATE(TablaDatosCompletos[[#This Row],[CodigoProyecto]],"!G",CELL("fila",INDIRECT(TablaDatosCompletos[[#This Row],[Referencia]]))+7)))</f>
        <v>RCR 103: Toneladas/ año</v>
      </c>
    </row>
    <row r="73" spans="1:22" ht="116" x14ac:dyDescent="0.35">
      <c r="A73" s="128">
        <f>DatosGenerales!$D$7</f>
        <v>0</v>
      </c>
      <c r="B73" s="128">
        <f>DatosGenerales!$D$11</f>
        <v>0</v>
      </c>
      <c r="C73" s="128" cm="1">
        <f t="array" aca="1" ref="C73" ca="1">INDIRECT(CONCATENATE(TablaDatosCompletos[[#This Row],[CodigoProyecto]],"!$E$3"))</f>
        <v>0</v>
      </c>
      <c r="D73" s="128" t="str">
        <f ca="1">IF(TablaDatosCompletos[[#This Row],[Proyecto]]=0,"NO","SI")</f>
        <v>NO</v>
      </c>
      <c r="E73" s="129" t="s">
        <v>10</v>
      </c>
      <c r="F73" s="130" t="s">
        <v>227</v>
      </c>
      <c r="G73" s="131" t="s">
        <v>74</v>
      </c>
      <c r="H73" s="132" t="s">
        <v>51</v>
      </c>
      <c r="I73" s="133" t="s">
        <v>52</v>
      </c>
      <c r="J73" s="129" t="s">
        <v>125</v>
      </c>
      <c r="K73" s="134" t="s">
        <v>126</v>
      </c>
      <c r="L73" s="134" t="s">
        <v>430</v>
      </c>
      <c r="M73" s="135" t="str" cm="1">
        <f t="array" aca="1" ref="M73" ca="1">IF(INDIRECT(CONCATENATE(TablaDatosCompletos[[#This Row],[CodigoProyecto]],"!B",CELL("fila",INDIRECT(TablaDatosCompletos[[#This Row],[Referencia]]))))="Incluir","SI","NO")</f>
        <v>NO</v>
      </c>
      <c r="N73" s="136" cm="1">
        <f t="array" aca="1" ref="N73" ca="1">IF(TablaDatosCompletos[[#This Row],[UsarAI]]="NO",0,INDIRECT(CONCATENATE(TablaDatosCompletos[[#This Row],[CodigoProyecto]],"!E",CELL("fila",INDIRECT(TablaDatosCompletos[[#This Row],[Referencia]]))+2)))</f>
        <v>0</v>
      </c>
      <c r="O73" s="134" t="str" cm="1">
        <f t="array" aca="1" ref="O73" ca="1">IF(INDIRECT(CONCATENATE(TablaDatosCompletos[[#This Row],[CodigoProyecto]],"!E",CELL("fila",INDIRECT(TablaDatosCompletos[[#This Row],[Referencia]]))+6))=0,"",INDIRECT(CONCATENATE(TablaDatosCompletos[[#This Row],[CodigoProyecto]],"!E",CELL("fila",INDIRECT(TablaDatosCompletos[[#This Row],[Referencia]]))+6)))</f>
        <v>RCO38</v>
      </c>
      <c r="P73" s="134" t="str" cm="1">
        <f t="array" aca="1" ref="P73"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73" s="134" cm="1">
        <f t="array" aca="1" ref="Q73" ca="1">IF(TablaDatosCompletos[[#This Row],[UsarAI]]="NO",0,INDIRECT(CONCATENATE(TablaDatosCompletos[[#This Row],[CodigoProyecto]],"!H",CELL("fila",INDIRECT(TablaDatosCompletos[[#This Row],[Referencia]]))+6)))</f>
        <v>0</v>
      </c>
      <c r="R73" s="134" t="str" cm="1">
        <f t="array" aca="1" ref="R73" ca="1">IF(INDIRECT(CONCATENATE(TablaDatosCompletos[[#This Row],[CodigoProyecto]],"!G",CELL("fila",INDIRECT(TablaDatosCompletos[[#This Row],[Referencia]]))+6))=0,"",INDIRECT(CONCATENATE(TablaDatosCompletos[[#This Row],[CodigoProyecto]],"!G",CELL("fila",INDIRECT(TablaDatosCompletos[[#This Row],[Referencia]]))+6)))</f>
        <v>RCO 38: Hectáreas</v>
      </c>
      <c r="S73" s="137" t="str" cm="1">
        <f t="array" aca="1" ref="S73" ca="1">IF(INDIRECT(CONCATENATE(TablaDatosCompletos[[#This Row],[CodigoProyecto]],"!E",CELL("fila",INDIRECT(TablaDatosCompletos[[#This Row],[Referencia]]))+7))=0,"",INDIRECT(CONCATENATE(TablaDatosCompletos[[#This Row],[CodigoProyecto]],"!E",CELL("fila",INDIRECT(TablaDatosCompletos[[#This Row],[Referencia]]))+7)))</f>
        <v>RCR52</v>
      </c>
      <c r="T73" s="135" t="str" cm="1">
        <f t="array" aca="1" ref="T73"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73" s="135" cm="1">
        <f t="array" aca="1" ref="U73" ca="1">IF(TablaDatosCompletos[[#This Row],[UsarAI]]="NO",0,INDIRECT(CONCATENATE(TablaDatosCompletos[[#This Row],[CodigoProyecto]],"!H",CELL("fila",INDIRECT(TablaDatosCompletos[[#This Row],[Referencia]]))+7)))</f>
        <v>0</v>
      </c>
      <c r="V73" s="135" t="str" cm="1">
        <f t="array" aca="1" ref="V73" ca="1">IF(INDIRECT(CONCATENATE(TablaDatosCompletos[[#This Row],[CodigoProyecto]],"!G",CELL("fila",INDIRECT(TablaDatosCompletos[[#This Row],[Referencia]]))+7))=0,"",INDIRECT(CONCATENATE(TablaDatosCompletos[[#This Row],[CodigoProyecto]],"!G",CELL("fila",INDIRECT(TablaDatosCompletos[[#This Row],[Referencia]]))+7)))</f>
        <v>RCR 52: Hectáreas</v>
      </c>
    </row>
    <row r="74" spans="1:22" ht="116" x14ac:dyDescent="0.35">
      <c r="A74" s="128">
        <f>DatosGenerales!$D$7</f>
        <v>0</v>
      </c>
      <c r="B74" s="128">
        <f>DatosGenerales!$D$11</f>
        <v>0</v>
      </c>
      <c r="C74" s="128" cm="1">
        <f t="array" aca="1" ref="C74" ca="1">INDIRECT(CONCATENATE(TablaDatosCompletos[[#This Row],[CodigoProyecto]],"!$E$3"))</f>
        <v>0</v>
      </c>
      <c r="D74" s="128" t="str">
        <f ca="1">IF(TablaDatosCompletos[[#This Row],[Proyecto]]=0,"NO","SI")</f>
        <v>NO</v>
      </c>
      <c r="E74" s="129" t="s">
        <v>10</v>
      </c>
      <c r="F74" s="130" t="s">
        <v>227</v>
      </c>
      <c r="G74" s="131" t="s">
        <v>74</v>
      </c>
      <c r="H74" s="132" t="s">
        <v>51</v>
      </c>
      <c r="I74" s="133" t="s">
        <v>52</v>
      </c>
      <c r="J74" s="129" t="s">
        <v>127</v>
      </c>
      <c r="K74" s="134" t="s">
        <v>128</v>
      </c>
      <c r="L74" s="134" t="s">
        <v>431</v>
      </c>
      <c r="M74" s="135" t="str" cm="1">
        <f t="array" aca="1" ref="M74" ca="1">IF(INDIRECT(CONCATENATE(TablaDatosCompletos[[#This Row],[CodigoProyecto]],"!B",CELL("fila",INDIRECT(TablaDatosCompletos[[#This Row],[Referencia]]))))="Incluir","SI","NO")</f>
        <v>NO</v>
      </c>
      <c r="N74" s="136" cm="1">
        <f t="array" aca="1" ref="N74" ca="1">IF(TablaDatosCompletos[[#This Row],[UsarAI]]="NO",0,INDIRECT(CONCATENATE(TablaDatosCompletos[[#This Row],[CodigoProyecto]],"!E",CELL("fila",INDIRECT(TablaDatosCompletos[[#This Row],[Referencia]]))+2)))</f>
        <v>0</v>
      </c>
      <c r="O74" s="134" t="str" cm="1">
        <f t="array" aca="1" ref="O74" ca="1">IF(INDIRECT(CONCATENATE(TablaDatosCompletos[[#This Row],[CodigoProyecto]],"!E",CELL("fila",INDIRECT(TablaDatosCompletos[[#This Row],[Referencia]]))+6))=0,"",INDIRECT(CONCATENATE(TablaDatosCompletos[[#This Row],[CodigoProyecto]],"!E",CELL("fila",INDIRECT(TablaDatosCompletos[[#This Row],[Referencia]]))+6)))</f>
        <v>RCO38</v>
      </c>
      <c r="P74" s="134" t="str" cm="1">
        <f t="array" aca="1" ref="P74"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74" s="134" cm="1">
        <f t="array" aca="1" ref="Q74" ca="1">IF(TablaDatosCompletos[[#This Row],[UsarAI]]="NO",0,INDIRECT(CONCATENATE(TablaDatosCompletos[[#This Row],[CodigoProyecto]],"!H",CELL("fila",INDIRECT(TablaDatosCompletos[[#This Row],[Referencia]]))+6)))</f>
        <v>0</v>
      </c>
      <c r="R74" s="134" t="str" cm="1">
        <f t="array" aca="1" ref="R74" ca="1">IF(INDIRECT(CONCATENATE(TablaDatosCompletos[[#This Row],[CodigoProyecto]],"!G",CELL("fila",INDIRECT(TablaDatosCompletos[[#This Row],[Referencia]]))+6))=0,"",INDIRECT(CONCATENATE(TablaDatosCompletos[[#This Row],[CodigoProyecto]],"!G",CELL("fila",INDIRECT(TablaDatosCompletos[[#This Row],[Referencia]]))+6)))</f>
        <v>RCO 38: Hectáreas</v>
      </c>
      <c r="S74" s="137" t="str" cm="1">
        <f t="array" aca="1" ref="S74" ca="1">IF(INDIRECT(CONCATENATE(TablaDatosCompletos[[#This Row],[CodigoProyecto]],"!E",CELL("fila",INDIRECT(TablaDatosCompletos[[#This Row],[Referencia]]))+7))=0,"",INDIRECT(CONCATENATE(TablaDatosCompletos[[#This Row],[CodigoProyecto]],"!E",CELL("fila",INDIRECT(TablaDatosCompletos[[#This Row],[Referencia]]))+7)))</f>
        <v>RCR52</v>
      </c>
      <c r="T74" s="135" t="str" cm="1">
        <f t="array" aca="1" ref="T74"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74" s="135" cm="1">
        <f t="array" aca="1" ref="U74" ca="1">IF(TablaDatosCompletos[[#This Row],[UsarAI]]="NO",0,INDIRECT(CONCATENATE(TablaDatosCompletos[[#This Row],[CodigoProyecto]],"!H",CELL("fila",INDIRECT(TablaDatosCompletos[[#This Row],[Referencia]]))+7)))</f>
        <v>0</v>
      </c>
      <c r="V74" s="135" t="str" cm="1">
        <f t="array" aca="1" ref="V74" ca="1">IF(INDIRECT(CONCATENATE(TablaDatosCompletos[[#This Row],[CodigoProyecto]],"!G",CELL("fila",INDIRECT(TablaDatosCompletos[[#This Row],[Referencia]]))+7))=0,"",INDIRECT(CONCATENATE(TablaDatosCompletos[[#This Row],[CodigoProyecto]],"!G",CELL("fila",INDIRECT(TablaDatosCompletos[[#This Row],[Referencia]]))+7)))</f>
        <v>RCR 52: Hectáreas</v>
      </c>
    </row>
    <row r="75" spans="1:22" ht="72.5" x14ac:dyDescent="0.35">
      <c r="A75" s="128">
        <f>DatosGenerales!$D$7</f>
        <v>0</v>
      </c>
      <c r="B75" s="128">
        <f>DatosGenerales!$D$11</f>
        <v>0</v>
      </c>
      <c r="C75" s="128" cm="1">
        <f t="array" aca="1" ref="C75" ca="1">INDIRECT(CONCATENATE(TablaDatosCompletos[[#This Row],[CodigoProyecto]],"!$E$3"))</f>
        <v>0</v>
      </c>
      <c r="D75" s="128" t="str">
        <f ca="1">IF(TablaDatosCompletos[[#This Row],[Proyecto]]=0,"NO","SI")</f>
        <v>NO</v>
      </c>
      <c r="E75" s="129" t="s">
        <v>10</v>
      </c>
      <c r="F75" s="130" t="s">
        <v>227</v>
      </c>
      <c r="G75" s="131" t="s">
        <v>74</v>
      </c>
      <c r="H75" s="132" t="s">
        <v>53</v>
      </c>
      <c r="I75" s="133" t="s">
        <v>54</v>
      </c>
      <c r="J75" s="129" t="s">
        <v>129</v>
      </c>
      <c r="K75" s="134" t="s">
        <v>130</v>
      </c>
      <c r="L75" s="134" t="s">
        <v>432</v>
      </c>
      <c r="M75" s="135" t="str" cm="1">
        <f t="array" aca="1" ref="M75" ca="1">IF(INDIRECT(CONCATENATE(TablaDatosCompletos[[#This Row],[CodigoProyecto]],"!B",CELL("fila",INDIRECT(TablaDatosCompletos[[#This Row],[Referencia]]))))="Incluir","SI","NO")</f>
        <v>NO</v>
      </c>
      <c r="N75" s="136" cm="1">
        <f t="array" aca="1" ref="N75" ca="1">IF(TablaDatosCompletos[[#This Row],[UsarAI]]="NO",0,INDIRECT(CONCATENATE(TablaDatosCompletos[[#This Row],[CodigoProyecto]],"!E",CELL("fila",INDIRECT(TablaDatosCompletos[[#This Row],[Referencia]]))+2)))</f>
        <v>0</v>
      </c>
      <c r="O75" s="134" t="str" cm="1">
        <f t="array" aca="1" ref="O75" ca="1">IF(INDIRECT(CONCATENATE(TablaDatosCompletos[[#This Row],[CodigoProyecto]],"!E",CELL("fila",INDIRECT(TablaDatosCompletos[[#This Row],[Referencia]]))+6))=0,"",INDIRECT(CONCATENATE(TablaDatosCompletos[[#This Row],[CodigoProyecto]],"!E",CELL("fila",INDIRECT(TablaDatosCompletos[[#This Row],[Referencia]]))+6)))</f>
        <v>RCO38</v>
      </c>
      <c r="P75" s="134" t="str" cm="1">
        <f t="array" aca="1" ref="P75"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75" s="134" cm="1">
        <f t="array" aca="1" ref="Q75" ca="1">IF(TablaDatosCompletos[[#This Row],[UsarAI]]="NO",0,INDIRECT(CONCATENATE(TablaDatosCompletos[[#This Row],[CodigoProyecto]],"!H",CELL("fila",INDIRECT(TablaDatosCompletos[[#This Row],[Referencia]]))+6)))</f>
        <v>0</v>
      </c>
      <c r="R75" s="134" t="str" cm="1">
        <f t="array" aca="1" ref="R75" ca="1">IF(INDIRECT(CONCATENATE(TablaDatosCompletos[[#This Row],[CodigoProyecto]],"!G",CELL("fila",INDIRECT(TablaDatosCompletos[[#This Row],[Referencia]]))+6))=0,"",INDIRECT(CONCATENATE(TablaDatosCompletos[[#This Row],[CodigoProyecto]],"!G",CELL("fila",INDIRECT(TablaDatosCompletos[[#This Row],[Referencia]]))+6)))</f>
        <v>RCO 38: Hectáreas</v>
      </c>
      <c r="S75" s="137" t="str" cm="1">
        <f t="array" aca="1" ref="S75" ca="1">IF(INDIRECT(CONCATENATE(TablaDatosCompletos[[#This Row],[CodigoProyecto]],"!E",CELL("fila",INDIRECT(TablaDatosCompletos[[#This Row],[Referencia]]))+7))=0,"",INDIRECT(CONCATENATE(TablaDatosCompletos[[#This Row],[CodigoProyecto]],"!E",CELL("fila",INDIRECT(TablaDatosCompletos[[#This Row],[Referencia]]))+7)))</f>
        <v>RCR50</v>
      </c>
      <c r="T75" s="135" t="str" cm="1">
        <f t="array" aca="1" ref="T75"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75" s="135" cm="1">
        <f t="array" aca="1" ref="U75" ca="1">IF(TablaDatosCompletos[[#This Row],[UsarAI]]="NO",0,INDIRECT(CONCATENATE(TablaDatosCompletos[[#This Row],[CodigoProyecto]],"!H",CELL("fila",INDIRECT(TablaDatosCompletos[[#This Row],[Referencia]]))+7)))</f>
        <v>0</v>
      </c>
      <c r="V75" s="135" t="str" cm="1">
        <f t="array" aca="1" ref="V75" ca="1">IF(INDIRECT(CONCATENATE(TablaDatosCompletos[[#This Row],[CodigoProyecto]],"!G",CELL("fila",INDIRECT(TablaDatosCompletos[[#This Row],[Referencia]]))+7))=0,"",INDIRECT(CONCATENATE(TablaDatosCompletos[[#This Row],[CodigoProyecto]],"!G",CELL("fila",INDIRECT(TablaDatosCompletos[[#This Row],[Referencia]]))+7)))</f>
        <v>RCR 50: Personas</v>
      </c>
    </row>
    <row r="76" spans="1:22" ht="72.5" x14ac:dyDescent="0.35">
      <c r="A76" s="128">
        <f>DatosGenerales!$D$7</f>
        <v>0</v>
      </c>
      <c r="B76" s="128">
        <f>DatosGenerales!$D$11</f>
        <v>0</v>
      </c>
      <c r="C76" s="128" cm="1">
        <f t="array" aca="1" ref="C76" ca="1">INDIRECT(CONCATENATE(TablaDatosCompletos[[#This Row],[CodigoProyecto]],"!$E$3"))</f>
        <v>0</v>
      </c>
      <c r="D76" s="128" t="str">
        <f ca="1">IF(TablaDatosCompletos[[#This Row],[Proyecto]]=0,"NO","SI")</f>
        <v>NO</v>
      </c>
      <c r="E76" s="129" t="s">
        <v>10</v>
      </c>
      <c r="F76" s="130" t="s">
        <v>227</v>
      </c>
      <c r="G76" s="131" t="s">
        <v>74</v>
      </c>
      <c r="H76" s="132" t="s">
        <v>53</v>
      </c>
      <c r="I76" s="133" t="s">
        <v>54</v>
      </c>
      <c r="J76" s="129" t="s">
        <v>131</v>
      </c>
      <c r="K76" s="134" t="s">
        <v>132</v>
      </c>
      <c r="L76" s="134" t="s">
        <v>433</v>
      </c>
      <c r="M76" s="135" t="str" cm="1">
        <f t="array" aca="1" ref="M76" ca="1">IF(INDIRECT(CONCATENATE(TablaDatosCompletos[[#This Row],[CodigoProyecto]],"!B",CELL("fila",INDIRECT(TablaDatosCompletos[[#This Row],[Referencia]]))))="Incluir","SI","NO")</f>
        <v>NO</v>
      </c>
      <c r="N76" s="136" cm="1">
        <f t="array" aca="1" ref="N76" ca="1">IF(TablaDatosCompletos[[#This Row],[UsarAI]]="NO",0,INDIRECT(CONCATENATE(TablaDatosCompletos[[#This Row],[CodigoProyecto]],"!E",CELL("fila",INDIRECT(TablaDatosCompletos[[#This Row],[Referencia]]))+2)))</f>
        <v>0</v>
      </c>
      <c r="O76" s="134" t="str" cm="1">
        <f t="array" aca="1" ref="O76" ca="1">IF(INDIRECT(CONCATENATE(TablaDatosCompletos[[#This Row],[CodigoProyecto]],"!E",CELL("fila",INDIRECT(TablaDatosCompletos[[#This Row],[Referencia]]))+6))=0,"",INDIRECT(CONCATENATE(TablaDatosCompletos[[#This Row],[CodigoProyecto]],"!E",CELL("fila",INDIRECT(TablaDatosCompletos[[#This Row],[Referencia]]))+6)))</f>
        <v>RCO38</v>
      </c>
      <c r="P76" s="134" t="str" cm="1">
        <f t="array" aca="1" ref="P76"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76" s="134" cm="1">
        <f t="array" aca="1" ref="Q76" ca="1">IF(TablaDatosCompletos[[#This Row],[UsarAI]]="NO",0,INDIRECT(CONCATENATE(TablaDatosCompletos[[#This Row],[CodigoProyecto]],"!H",CELL("fila",INDIRECT(TablaDatosCompletos[[#This Row],[Referencia]]))+6)))</f>
        <v>0</v>
      </c>
      <c r="R76" s="134" t="str" cm="1">
        <f t="array" aca="1" ref="R76" ca="1">IF(INDIRECT(CONCATENATE(TablaDatosCompletos[[#This Row],[CodigoProyecto]],"!G",CELL("fila",INDIRECT(TablaDatosCompletos[[#This Row],[Referencia]]))+6))=0,"",INDIRECT(CONCATENATE(TablaDatosCompletos[[#This Row],[CodigoProyecto]],"!G",CELL("fila",INDIRECT(TablaDatosCompletos[[#This Row],[Referencia]]))+6)))</f>
        <v>RCO 38: Hectáreas</v>
      </c>
      <c r="S76" s="137" t="str" cm="1">
        <f t="array" aca="1" ref="S76" ca="1">IF(INDIRECT(CONCATENATE(TablaDatosCompletos[[#This Row],[CodigoProyecto]],"!E",CELL("fila",INDIRECT(TablaDatosCompletos[[#This Row],[Referencia]]))+7))=0,"",INDIRECT(CONCATENATE(TablaDatosCompletos[[#This Row],[CodigoProyecto]],"!E",CELL("fila",INDIRECT(TablaDatosCompletos[[#This Row],[Referencia]]))+7)))</f>
        <v>RCR95</v>
      </c>
      <c r="T76" s="135" t="str" cm="1">
        <f t="array" aca="1" ref="T76"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76" s="135" cm="1">
        <f t="array" aca="1" ref="U76" ca="1">IF(TablaDatosCompletos[[#This Row],[UsarAI]]="NO",0,INDIRECT(CONCATENATE(TablaDatosCompletos[[#This Row],[CodigoProyecto]],"!H",CELL("fila",INDIRECT(TablaDatosCompletos[[#This Row],[Referencia]]))+7)))</f>
        <v>0</v>
      </c>
      <c r="V76" s="135" t="str" cm="1">
        <f t="array" aca="1" ref="V76" ca="1">IF(INDIRECT(CONCATENATE(TablaDatosCompletos[[#This Row],[CodigoProyecto]],"!G",CELL("fila",INDIRECT(TablaDatosCompletos[[#This Row],[Referencia]]))+7))=0,"",INDIRECT(CONCATENATE(TablaDatosCompletos[[#This Row],[CodigoProyecto]],"!G",CELL("fila",INDIRECT(TablaDatosCompletos[[#This Row],[Referencia]]))+7)))</f>
        <v>RCR 95: Personas</v>
      </c>
    </row>
    <row r="77" spans="1:22" ht="145" x14ac:dyDescent="0.35">
      <c r="A77" s="128">
        <f>DatosGenerales!$D$7</f>
        <v>0</v>
      </c>
      <c r="B77" s="128">
        <f>DatosGenerales!$D$11</f>
        <v>0</v>
      </c>
      <c r="C77" s="128" cm="1">
        <f t="array" aca="1" ref="C77" ca="1">INDIRECT(CONCATENATE(TablaDatosCompletos[[#This Row],[CodigoProyecto]],"!$E$3"))</f>
        <v>0</v>
      </c>
      <c r="D77" s="128" t="str">
        <f ca="1">IF(TablaDatosCompletos[[#This Row],[Proyecto]]=0,"NO","SI")</f>
        <v>NO</v>
      </c>
      <c r="E77" s="129" t="s">
        <v>10</v>
      </c>
      <c r="F77" s="130" t="s">
        <v>227</v>
      </c>
      <c r="G77" s="131" t="s">
        <v>74</v>
      </c>
      <c r="H77" s="132" t="s">
        <v>53</v>
      </c>
      <c r="I77" s="133" t="s">
        <v>54</v>
      </c>
      <c r="J77" s="129" t="s">
        <v>133</v>
      </c>
      <c r="K77" s="134" t="s">
        <v>134</v>
      </c>
      <c r="L77" s="134" t="s">
        <v>434</v>
      </c>
      <c r="M77" s="135" t="str" cm="1">
        <f t="array" aca="1" ref="M77" ca="1">IF(INDIRECT(CONCATENATE(TablaDatosCompletos[[#This Row],[CodigoProyecto]],"!B",CELL("fila",INDIRECT(TablaDatosCompletos[[#This Row],[Referencia]]))))="Incluir","SI","NO")</f>
        <v>NO</v>
      </c>
      <c r="N77" s="136" cm="1">
        <f t="array" aca="1" ref="N77" ca="1">IF(TablaDatosCompletos[[#This Row],[UsarAI]]="NO",0,INDIRECT(CONCATENATE(TablaDatosCompletos[[#This Row],[CodigoProyecto]],"!E",CELL("fila",INDIRECT(TablaDatosCompletos[[#This Row],[Referencia]]))+2)))</f>
        <v>0</v>
      </c>
      <c r="O77" s="134" t="str" cm="1">
        <f t="array" aca="1" ref="O77" ca="1">IF(INDIRECT(CONCATENATE(TablaDatosCompletos[[#This Row],[CodigoProyecto]],"!E",CELL("fila",INDIRECT(TablaDatosCompletos[[#This Row],[Referencia]]))+6))=0,"",INDIRECT(CONCATENATE(TablaDatosCompletos[[#This Row],[CodigoProyecto]],"!E",CELL("fila",INDIRECT(TablaDatosCompletos[[#This Row],[Referencia]]))+6)))</f>
        <v>RCO38</v>
      </c>
      <c r="P77" s="134" t="str" cm="1">
        <f t="array" aca="1" ref="P77"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77" s="134" cm="1">
        <f t="array" aca="1" ref="Q77" ca="1">IF(TablaDatosCompletos[[#This Row],[UsarAI]]="NO",0,INDIRECT(CONCATENATE(TablaDatosCompletos[[#This Row],[CodigoProyecto]],"!H",CELL("fila",INDIRECT(TablaDatosCompletos[[#This Row],[Referencia]]))+6)))</f>
        <v>0</v>
      </c>
      <c r="R77" s="134" t="str" cm="1">
        <f t="array" aca="1" ref="R77" ca="1">IF(INDIRECT(CONCATENATE(TablaDatosCompletos[[#This Row],[CodigoProyecto]],"!G",CELL("fila",INDIRECT(TablaDatosCompletos[[#This Row],[Referencia]]))+6))=0,"",INDIRECT(CONCATENATE(TablaDatosCompletos[[#This Row],[CodigoProyecto]],"!G",CELL("fila",INDIRECT(TablaDatosCompletos[[#This Row],[Referencia]]))+6)))</f>
        <v>RCO 38: Hectáreas</v>
      </c>
      <c r="S77" s="137" t="str" cm="1">
        <f t="array" aca="1" ref="S77" ca="1">IF(INDIRECT(CONCATENATE(TablaDatosCompletos[[#This Row],[CodigoProyecto]],"!E",CELL("fila",INDIRECT(TablaDatosCompletos[[#This Row],[Referencia]]))+7))=0,"",INDIRECT(CONCATENATE(TablaDatosCompletos[[#This Row],[CodigoProyecto]],"!E",CELL("fila",INDIRECT(TablaDatosCompletos[[#This Row],[Referencia]]))+7)))</f>
        <v>RCR95</v>
      </c>
      <c r="T77" s="135" t="str" cm="1">
        <f t="array" aca="1" ref="T77"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77" s="135" cm="1">
        <f t="array" aca="1" ref="U77" ca="1">IF(TablaDatosCompletos[[#This Row],[UsarAI]]="NO",0,INDIRECT(CONCATENATE(TablaDatosCompletos[[#This Row],[CodigoProyecto]],"!H",CELL("fila",INDIRECT(TablaDatosCompletos[[#This Row],[Referencia]]))+7)))</f>
        <v>0</v>
      </c>
      <c r="V77" s="135" t="str" cm="1">
        <f t="array" aca="1" ref="V77" ca="1">IF(INDIRECT(CONCATENATE(TablaDatosCompletos[[#This Row],[CodigoProyecto]],"!G",CELL("fila",INDIRECT(TablaDatosCompletos[[#This Row],[Referencia]]))+7))=0,"",INDIRECT(CONCATENATE(TablaDatosCompletos[[#This Row],[CodigoProyecto]],"!G",CELL("fila",INDIRECT(TablaDatosCompletos[[#This Row],[Referencia]]))+7)))</f>
        <v>RCR 95: Personas</v>
      </c>
    </row>
    <row r="78" spans="1:22" ht="72.5" x14ac:dyDescent="0.35">
      <c r="A78" s="128">
        <f>DatosGenerales!$D$7</f>
        <v>0</v>
      </c>
      <c r="B78" s="128">
        <f>DatosGenerales!$D$11</f>
        <v>0</v>
      </c>
      <c r="C78" s="128" cm="1">
        <f t="array" aca="1" ref="C78" ca="1">INDIRECT(CONCATENATE(TablaDatosCompletos[[#This Row],[CodigoProyecto]],"!$E$3"))</f>
        <v>0</v>
      </c>
      <c r="D78" s="128" t="str">
        <f ca="1">IF(TablaDatosCompletos[[#This Row],[Proyecto]]=0,"NO","SI")</f>
        <v>NO</v>
      </c>
      <c r="E78" s="129" t="s">
        <v>10</v>
      </c>
      <c r="F78" s="130" t="s">
        <v>258</v>
      </c>
      <c r="G78" s="131" t="s">
        <v>135</v>
      </c>
      <c r="H78" s="132" t="s">
        <v>55</v>
      </c>
      <c r="I78" s="133" t="s">
        <v>56</v>
      </c>
      <c r="J78" s="129" t="s">
        <v>136</v>
      </c>
      <c r="K78" s="134" t="s">
        <v>137</v>
      </c>
      <c r="L78" s="134" t="s">
        <v>435</v>
      </c>
      <c r="M78" s="135" t="str" cm="1">
        <f t="array" aca="1" ref="M78" ca="1">IF(INDIRECT(CONCATENATE(TablaDatosCompletos[[#This Row],[CodigoProyecto]],"!B",CELL("fila",INDIRECT(TablaDatosCompletos[[#This Row],[Referencia]]))))="Incluir","SI","NO")</f>
        <v>NO</v>
      </c>
      <c r="N78" s="136" cm="1">
        <f t="array" aca="1" ref="N78" ca="1">IF(TablaDatosCompletos[[#This Row],[UsarAI]]="NO",0,INDIRECT(CONCATENATE(TablaDatosCompletos[[#This Row],[CodigoProyecto]],"!E",CELL("fila",INDIRECT(TablaDatosCompletos[[#This Row],[Referencia]]))+2)))</f>
        <v>0</v>
      </c>
      <c r="O78" s="134" t="str" cm="1">
        <f t="array" aca="1" ref="O78" ca="1">IF(INDIRECT(CONCATENATE(TablaDatosCompletos[[#This Row],[CodigoProyecto]],"!E",CELL("fila",INDIRECT(TablaDatosCompletos[[#This Row],[Referencia]]))+6))=0,"",INDIRECT(CONCATENATE(TablaDatosCompletos[[#This Row],[CodigoProyecto]],"!E",CELL("fila",INDIRECT(TablaDatosCompletos[[#This Row],[Referencia]]))+6)))</f>
        <v>RCO65</v>
      </c>
      <c r="P78" s="134" t="str" cm="1">
        <f t="array" aca="1" ref="P78"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78" s="134" cm="1">
        <f t="array" aca="1" ref="Q78" ca="1">IF(TablaDatosCompletos[[#This Row],[UsarAI]]="NO",0,INDIRECT(CONCATENATE(TablaDatosCompletos[[#This Row],[CodigoProyecto]],"!H",CELL("fila",INDIRECT(TablaDatosCompletos[[#This Row],[Referencia]]))+6)))</f>
        <v>0</v>
      </c>
      <c r="R78" s="134" t="str" cm="1">
        <f t="array" aca="1" ref="R78" ca="1">IF(INDIRECT(CONCATENATE(TablaDatosCompletos[[#This Row],[CodigoProyecto]],"!G",CELL("fila",INDIRECT(TablaDatosCompletos[[#This Row],[Referencia]]))+6))=0,"",INDIRECT(CONCATENATE(TablaDatosCompletos[[#This Row],[CodigoProyecto]],"!G",CELL("fila",INDIRECT(TablaDatosCompletos[[#This Row],[Referencia]]))+6)))</f>
        <v>RCO 65: Viviendas</v>
      </c>
      <c r="S78" s="137" t="str" cm="1">
        <f t="array" aca="1" ref="S78" ca="1">IF(INDIRECT(CONCATENATE(TablaDatosCompletos[[#This Row],[CodigoProyecto]],"!E",CELL("fila",INDIRECT(TablaDatosCompletos[[#This Row],[Referencia]]))+7))=0,"",INDIRECT(CONCATENATE(TablaDatosCompletos[[#This Row],[CodigoProyecto]],"!E",CELL("fila",INDIRECT(TablaDatosCompletos[[#This Row],[Referencia]]))+7)))</f>
        <v>RCR67</v>
      </c>
      <c r="T78" s="135" t="str" cm="1">
        <f t="array" aca="1" ref="T78"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78" s="135" cm="1">
        <f t="array" aca="1" ref="U78" ca="1">IF(TablaDatosCompletos[[#This Row],[UsarAI]]="NO",0,INDIRECT(CONCATENATE(TablaDatosCompletos[[#This Row],[CodigoProyecto]],"!H",CELL("fila",INDIRECT(TablaDatosCompletos[[#This Row],[Referencia]]))+7)))</f>
        <v>0</v>
      </c>
      <c r="V78" s="135" t="str" cm="1">
        <f t="array" aca="1" ref="V78" ca="1">IF(INDIRECT(CONCATENATE(TablaDatosCompletos[[#This Row],[CodigoProyecto]],"!G",CELL("fila",INDIRECT(TablaDatosCompletos[[#This Row],[Referencia]]))+7))=0,"",INDIRECT(CONCATENATE(TablaDatosCompletos[[#This Row],[CodigoProyecto]],"!G",CELL("fila",INDIRECT(TablaDatosCompletos[[#This Row],[Referencia]]))+7)))</f>
        <v>RCR 67: Usuarios/año</v>
      </c>
    </row>
    <row r="79" spans="1:22" ht="130.5" x14ac:dyDescent="0.35">
      <c r="A79" s="128">
        <f>DatosGenerales!$D$7</f>
        <v>0</v>
      </c>
      <c r="B79" s="128">
        <f>DatosGenerales!$D$11</f>
        <v>0</v>
      </c>
      <c r="C79" s="128" cm="1">
        <f t="array" aca="1" ref="C79" ca="1">INDIRECT(CONCATENATE(TablaDatosCompletos[[#This Row],[CodigoProyecto]],"!$E$3"))</f>
        <v>0</v>
      </c>
      <c r="D79" s="128" t="str">
        <f ca="1">IF(TablaDatosCompletos[[#This Row],[Proyecto]]=0,"NO","SI")</f>
        <v>NO</v>
      </c>
      <c r="E79" s="129" t="s">
        <v>10</v>
      </c>
      <c r="F79" s="130" t="s">
        <v>258</v>
      </c>
      <c r="G79" s="131" t="s">
        <v>135</v>
      </c>
      <c r="H79" s="132" t="s">
        <v>55</v>
      </c>
      <c r="I79" s="136" t="s">
        <v>56</v>
      </c>
      <c r="J79" s="129" t="s">
        <v>138</v>
      </c>
      <c r="K79" s="134" t="s">
        <v>139</v>
      </c>
      <c r="L79" s="134" t="s">
        <v>436</v>
      </c>
      <c r="M79" s="135" t="str" cm="1">
        <f t="array" aca="1" ref="M79" ca="1">IF(INDIRECT(CONCATENATE(TablaDatosCompletos[[#This Row],[CodigoProyecto]],"!B",CELL("fila",INDIRECT(TablaDatosCompletos[[#This Row],[Referencia]]))))="Incluir","SI","NO")</f>
        <v>NO</v>
      </c>
      <c r="N79" s="136" cm="1">
        <f t="array" aca="1" ref="N79" ca="1">IF(TablaDatosCompletos[[#This Row],[UsarAI]]="NO",0,INDIRECT(CONCATENATE(TablaDatosCompletos[[#This Row],[CodigoProyecto]],"!E",CELL("fila",INDIRECT(TablaDatosCompletos[[#This Row],[Referencia]]))+2)))</f>
        <v>0</v>
      </c>
      <c r="O79" s="134" t="str" cm="1">
        <f t="array" aca="1" ref="O79" ca="1">IF(INDIRECT(CONCATENATE(TablaDatosCompletos[[#This Row],[CodigoProyecto]],"!E",CELL("fila",INDIRECT(TablaDatosCompletos[[#This Row],[Referencia]]))+6))=0,"",INDIRECT(CONCATENATE(TablaDatosCompletos[[#This Row],[CodigoProyecto]],"!E",CELL("fila",INDIRECT(TablaDatosCompletos[[#This Row],[Referencia]]))+6)))</f>
        <v>RCO113</v>
      </c>
      <c r="P79" s="134" t="str" cm="1">
        <f t="array" aca="1" ref="P79"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79" s="134" cm="1">
        <f t="array" aca="1" ref="Q79" ca="1">IF(TablaDatosCompletos[[#This Row],[UsarAI]]="NO",0,INDIRECT(CONCATENATE(TablaDatosCompletos[[#This Row],[CodigoProyecto]],"!H",CELL("fila",INDIRECT(TablaDatosCompletos[[#This Row],[Referencia]]))+6)))</f>
        <v>0</v>
      </c>
      <c r="R79" s="134" t="str" cm="1">
        <f t="array" aca="1" ref="R79" ca="1">IF(INDIRECT(CONCATENATE(TablaDatosCompletos[[#This Row],[CodigoProyecto]],"!G",CELL("fila",INDIRECT(TablaDatosCompletos[[#This Row],[Referencia]]))+6))=0,"",INDIRECT(CONCATENATE(TablaDatosCompletos[[#This Row],[CodigoProyecto]],"!G",CELL("fila",INDIRECT(TablaDatosCompletos[[#This Row],[Referencia]]))+6)))</f>
        <v>RCO 113:Personas</v>
      </c>
      <c r="S79" s="137" t="str" cm="1">
        <f t="array" aca="1" ref="S79" ca="1">IF(INDIRECT(CONCATENATE(TablaDatosCompletos[[#This Row],[CodigoProyecto]],"!E",CELL("fila",INDIRECT(TablaDatosCompletos[[#This Row],[Referencia]]))+7))=0,"",INDIRECT(CONCATENATE(TablaDatosCompletos[[#This Row],[CodigoProyecto]],"!E",CELL("fila",INDIRECT(TablaDatosCompletos[[#This Row],[Referencia]]))+7)))</f>
        <v>ESR113</v>
      </c>
      <c r="T79" s="135" t="str" cm="1">
        <f t="array" aca="1" ref="T79"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79" s="135" cm="1">
        <f t="array" aca="1" ref="U79" ca="1">IF(TablaDatosCompletos[[#This Row],[UsarAI]]="NO",0,INDIRECT(CONCATENATE(TablaDatosCompletos[[#This Row],[CodigoProyecto]],"!H",CELL("fila",INDIRECT(TablaDatosCompletos[[#This Row],[Referencia]]))+7)))</f>
        <v>0</v>
      </c>
      <c r="V79" s="135" t="str" cm="1">
        <f t="array" aca="1" ref="V79" ca="1">IF(INDIRECT(CONCATENATE(TablaDatosCompletos[[#This Row],[CodigoProyecto]],"!G",CELL("fila",INDIRECT(TablaDatosCompletos[[#This Row],[Referencia]]))+7))=0,"",INDIRECT(CONCATENATE(TablaDatosCompletos[[#This Row],[CodigoProyecto]],"!G",CELL("fila",INDIRECT(TablaDatosCompletos[[#This Row],[Referencia]]))+7)))</f>
        <v>ESR113:Personas</v>
      </c>
    </row>
    <row r="80" spans="1:22" ht="130.5" x14ac:dyDescent="0.35">
      <c r="A80" s="128">
        <f>DatosGenerales!$D$7</f>
        <v>0</v>
      </c>
      <c r="B80" s="128">
        <f>DatosGenerales!$D$11</f>
        <v>0</v>
      </c>
      <c r="C80" s="128" cm="1">
        <f t="array" aca="1" ref="C80" ca="1">INDIRECT(CONCATENATE(TablaDatosCompletos[[#This Row],[CodigoProyecto]],"!$E$3"))</f>
        <v>0</v>
      </c>
      <c r="D80" s="128" t="str">
        <f ca="1">IF(TablaDatosCompletos[[#This Row],[Proyecto]]=0,"NO","SI")</f>
        <v>NO</v>
      </c>
      <c r="E80" s="129" t="s">
        <v>10</v>
      </c>
      <c r="F80" s="130" t="s">
        <v>258</v>
      </c>
      <c r="G80" s="131" t="s">
        <v>135</v>
      </c>
      <c r="H80" s="132" t="s">
        <v>55</v>
      </c>
      <c r="I80" s="136" t="s">
        <v>56</v>
      </c>
      <c r="J80" s="129" t="s">
        <v>140</v>
      </c>
      <c r="K80" s="134" t="s">
        <v>141</v>
      </c>
      <c r="L80" s="134" t="s">
        <v>437</v>
      </c>
      <c r="M80" s="135" t="str" cm="1">
        <f t="array" aca="1" ref="M80" ca="1">IF(INDIRECT(CONCATENATE(TablaDatosCompletos[[#This Row],[CodigoProyecto]],"!B",CELL("fila",INDIRECT(TablaDatosCompletos[[#This Row],[Referencia]]))))="Incluir","SI","NO")</f>
        <v>NO</v>
      </c>
      <c r="N80" s="136" cm="1">
        <f t="array" aca="1" ref="N80" ca="1">IF(TablaDatosCompletos[[#This Row],[UsarAI]]="NO",0,INDIRECT(CONCATENATE(TablaDatosCompletos[[#This Row],[CodigoProyecto]],"!E",CELL("fila",INDIRECT(TablaDatosCompletos[[#This Row],[Referencia]]))+2)))</f>
        <v>0</v>
      </c>
      <c r="O80" s="134" t="str" cm="1">
        <f t="array" aca="1" ref="O80" ca="1">IF(INDIRECT(CONCATENATE(TablaDatosCompletos[[#This Row],[CodigoProyecto]],"!E",CELL("fila",INDIRECT(TablaDatosCompletos[[#This Row],[Referencia]]))+6))=0,"",INDIRECT(CONCATENATE(TablaDatosCompletos[[#This Row],[CodigoProyecto]],"!E",CELL("fila",INDIRECT(TablaDatosCompletos[[#This Row],[Referencia]]))+6)))</f>
        <v>RCO113</v>
      </c>
      <c r="P80" s="134" t="str" cm="1">
        <f t="array" aca="1" ref="P80"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80" s="134" cm="1">
        <f t="array" aca="1" ref="Q80" ca="1">IF(TablaDatosCompletos[[#This Row],[UsarAI]]="NO",0,INDIRECT(CONCATENATE(TablaDatosCompletos[[#This Row],[CodigoProyecto]],"!H",CELL("fila",INDIRECT(TablaDatosCompletos[[#This Row],[Referencia]]))+6)))</f>
        <v>0</v>
      </c>
      <c r="R80" s="134" t="str" cm="1">
        <f t="array" aca="1" ref="R80" ca="1">IF(INDIRECT(CONCATENATE(TablaDatosCompletos[[#This Row],[CodigoProyecto]],"!G",CELL("fila",INDIRECT(TablaDatosCompletos[[#This Row],[Referencia]]))+6))=0,"",INDIRECT(CONCATENATE(TablaDatosCompletos[[#This Row],[CodigoProyecto]],"!G",CELL("fila",INDIRECT(TablaDatosCompletos[[#This Row],[Referencia]]))+6)))</f>
        <v>RCO 113:Personas</v>
      </c>
      <c r="S80" s="137" t="str" cm="1">
        <f t="array" aca="1" ref="S80" ca="1">IF(INDIRECT(CONCATENATE(TablaDatosCompletos[[#This Row],[CodigoProyecto]],"!E",CELL("fila",INDIRECT(TablaDatosCompletos[[#This Row],[Referencia]]))+7))=0,"",INDIRECT(CONCATENATE(TablaDatosCompletos[[#This Row],[CodigoProyecto]],"!E",CELL("fila",INDIRECT(TablaDatosCompletos[[#This Row],[Referencia]]))+7)))</f>
        <v>ESR113</v>
      </c>
      <c r="T80" s="135" t="str" cm="1">
        <f t="array" aca="1" ref="T80"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80" s="135" cm="1">
        <f t="array" aca="1" ref="U80" ca="1">IF(TablaDatosCompletos[[#This Row],[UsarAI]]="NO",0,INDIRECT(CONCATENATE(TablaDatosCompletos[[#This Row],[CodigoProyecto]],"!H",CELL("fila",INDIRECT(TablaDatosCompletos[[#This Row],[Referencia]]))+7)))</f>
        <v>0</v>
      </c>
      <c r="V80" s="135" t="str" cm="1">
        <f t="array" aca="1" ref="V80" ca="1">IF(INDIRECT(CONCATENATE(TablaDatosCompletos[[#This Row],[CodigoProyecto]],"!G",CELL("fila",INDIRECT(TablaDatosCompletos[[#This Row],[Referencia]]))+7))=0,"",INDIRECT(CONCATENATE(TablaDatosCompletos[[#This Row],[CodigoProyecto]],"!G",CELL("fila",INDIRECT(TablaDatosCompletos[[#This Row],[Referencia]]))+7)))</f>
        <v>ESR113:Personas</v>
      </c>
    </row>
    <row r="81" spans="1:22" ht="72.5" x14ac:dyDescent="0.35">
      <c r="A81" s="128">
        <f>DatosGenerales!$D$7</f>
        <v>0</v>
      </c>
      <c r="B81" s="128">
        <f>DatosGenerales!$D$11</f>
        <v>0</v>
      </c>
      <c r="C81" s="128" cm="1">
        <f t="array" aca="1" ref="C81" ca="1">INDIRECT(CONCATENATE(TablaDatosCompletos[[#This Row],[CodigoProyecto]],"!$E$3"))</f>
        <v>0</v>
      </c>
      <c r="D81" s="128" t="str">
        <f ca="1">IF(TablaDatosCompletos[[#This Row],[Proyecto]]=0,"NO","SI")</f>
        <v>NO</v>
      </c>
      <c r="E81" s="129" t="s">
        <v>10</v>
      </c>
      <c r="F81" s="130" t="s">
        <v>262</v>
      </c>
      <c r="G81" s="131" t="s">
        <v>142</v>
      </c>
      <c r="H81" s="132" t="s">
        <v>57</v>
      </c>
      <c r="I81" s="136" t="s">
        <v>58</v>
      </c>
      <c r="J81" s="129" t="s">
        <v>143</v>
      </c>
      <c r="K81" s="134" t="s">
        <v>144</v>
      </c>
      <c r="L81" s="134" t="s">
        <v>438</v>
      </c>
      <c r="M81" s="135" t="str" cm="1">
        <f t="array" aca="1" ref="M81" ca="1">IF(INDIRECT(CONCATENATE(TablaDatosCompletos[[#This Row],[CodigoProyecto]],"!B",CELL("fila",INDIRECT(TablaDatosCompletos[[#This Row],[Referencia]]))))="Incluir","SI","NO")</f>
        <v>NO</v>
      </c>
      <c r="N81" s="136" cm="1">
        <f t="array" aca="1" ref="N81" ca="1">IF(TablaDatosCompletos[[#This Row],[UsarAI]]="NO",0,INDIRECT(CONCATENATE(TablaDatosCompletos[[#This Row],[CodigoProyecto]],"!E",CELL("fila",INDIRECT(TablaDatosCompletos[[#This Row],[Referencia]]))+2)))</f>
        <v>0</v>
      </c>
      <c r="O81" s="134" t="str" cm="1">
        <f t="array" aca="1" ref="O81" ca="1">IF(INDIRECT(CONCATENATE(TablaDatosCompletos[[#This Row],[CodigoProyecto]],"!E",CELL("fila",INDIRECT(TablaDatosCompletos[[#This Row],[Referencia]]))+6))=0,"",INDIRECT(CONCATENATE(TablaDatosCompletos[[#This Row],[CodigoProyecto]],"!E",CELL("fila",INDIRECT(TablaDatosCompletos[[#This Row],[Referencia]]))+6)))</f>
        <v>RCO77</v>
      </c>
      <c r="P81" s="134" t="str" cm="1">
        <f t="array" aca="1" ref="P81"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81" s="134" cm="1">
        <f t="array" aca="1" ref="Q81" ca="1">IF(TablaDatosCompletos[[#This Row],[UsarAI]]="NO",0,INDIRECT(CONCATENATE(TablaDatosCompletos[[#This Row],[CodigoProyecto]],"!H",CELL("fila",INDIRECT(TablaDatosCompletos[[#This Row],[Referencia]]))+6)))</f>
        <v>0</v>
      </c>
      <c r="R81" s="134" t="str" cm="1">
        <f t="array" aca="1" ref="R81"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81" s="137" t="str" cm="1">
        <f t="array" aca="1" ref="S81" ca="1">IF(INDIRECT(CONCATENATE(TablaDatosCompletos[[#This Row],[CodigoProyecto]],"!E",CELL("fila",INDIRECT(TablaDatosCompletos[[#This Row],[Referencia]]))+7))=0,"",INDIRECT(CONCATENATE(TablaDatosCompletos[[#This Row],[CodigoProyecto]],"!E",CELL("fila",INDIRECT(TablaDatosCompletos[[#This Row],[Referencia]]))+7)))</f>
        <v>RCR77</v>
      </c>
      <c r="T81" s="135" t="str" cm="1">
        <f t="array" aca="1" ref="T81"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81" s="135" cm="1">
        <f t="array" aca="1" ref="U81" ca="1">IF(TablaDatosCompletos[[#This Row],[UsarAI]]="NO",0,INDIRECT(CONCATENATE(TablaDatosCompletos[[#This Row],[CodigoProyecto]],"!H",CELL("fila",INDIRECT(TablaDatosCompletos[[#This Row],[Referencia]]))+7)))</f>
        <v>0</v>
      </c>
      <c r="V81" s="135" t="str" cm="1">
        <f t="array" aca="1" ref="V81" ca="1">IF(INDIRECT(CONCATENATE(TablaDatosCompletos[[#This Row],[CodigoProyecto]],"!G",CELL("fila",INDIRECT(TablaDatosCompletos[[#This Row],[Referencia]]))+7))=0,"",INDIRECT(CONCATENATE(TablaDatosCompletos[[#This Row],[CodigoProyecto]],"!G",CELL("fila",INDIRECT(TablaDatosCompletos[[#This Row],[Referencia]]))+7)))</f>
        <v>Visitantes / año</v>
      </c>
    </row>
    <row r="82" spans="1:22" ht="72.5" x14ac:dyDescent="0.35">
      <c r="A82" s="128">
        <f>DatosGenerales!$D$7</f>
        <v>0</v>
      </c>
      <c r="B82" s="128">
        <f>DatosGenerales!$D$11</f>
        <v>0</v>
      </c>
      <c r="C82" s="128" cm="1">
        <f t="array" aca="1" ref="C82" ca="1">INDIRECT(CONCATENATE(TablaDatosCompletos[[#This Row],[CodigoProyecto]],"!$E$3"))</f>
        <v>0</v>
      </c>
      <c r="D82" s="128" t="str">
        <f ca="1">IF(TablaDatosCompletos[[#This Row],[Proyecto]]=0,"NO","SI")</f>
        <v>NO</v>
      </c>
      <c r="E82" s="129" t="s">
        <v>10</v>
      </c>
      <c r="F82" s="130" t="s">
        <v>262</v>
      </c>
      <c r="G82" s="131" t="s">
        <v>142</v>
      </c>
      <c r="H82" s="132" t="s">
        <v>57</v>
      </c>
      <c r="I82" s="136" t="s">
        <v>58</v>
      </c>
      <c r="J82" s="129" t="s">
        <v>145</v>
      </c>
      <c r="K82" s="134" t="s">
        <v>146</v>
      </c>
      <c r="L82" s="134" t="s">
        <v>439</v>
      </c>
      <c r="M82" s="135" t="str" cm="1">
        <f t="array" aca="1" ref="M82" ca="1">IF(INDIRECT(CONCATENATE(TablaDatosCompletos[[#This Row],[CodigoProyecto]],"!B",CELL("fila",INDIRECT(TablaDatosCompletos[[#This Row],[Referencia]]))))="Incluir","SI","NO")</f>
        <v>NO</v>
      </c>
      <c r="N82" s="136" cm="1">
        <f t="array" aca="1" ref="N82" ca="1">IF(TablaDatosCompletos[[#This Row],[UsarAI]]="NO",0,INDIRECT(CONCATENATE(TablaDatosCompletos[[#This Row],[CodigoProyecto]],"!E",CELL("fila",INDIRECT(TablaDatosCompletos[[#This Row],[Referencia]]))+2)))</f>
        <v>0</v>
      </c>
      <c r="O82" s="134" t="str" cm="1">
        <f t="array" aca="1" ref="O82" ca="1">IF(INDIRECT(CONCATENATE(TablaDatosCompletos[[#This Row],[CodigoProyecto]],"!E",CELL("fila",INDIRECT(TablaDatosCompletos[[#This Row],[Referencia]]))+6))=0,"",INDIRECT(CONCATENATE(TablaDatosCompletos[[#This Row],[CodigoProyecto]],"!E",CELL("fila",INDIRECT(TablaDatosCompletos[[#This Row],[Referencia]]))+6)))</f>
        <v>RCO77</v>
      </c>
      <c r="P82" s="134" t="str" cm="1">
        <f t="array" aca="1" ref="P82"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82" s="134" cm="1">
        <f t="array" aca="1" ref="Q82" ca="1">IF(TablaDatosCompletos[[#This Row],[UsarAI]]="NO",0,INDIRECT(CONCATENATE(TablaDatosCompletos[[#This Row],[CodigoProyecto]],"!H",CELL("fila",INDIRECT(TablaDatosCompletos[[#This Row],[Referencia]]))+6)))</f>
        <v>0</v>
      </c>
      <c r="R82" s="134" t="str" cm="1">
        <f t="array" aca="1" ref="R82"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82" s="137" t="str" cm="1">
        <f t="array" aca="1" ref="S82" ca="1">IF(INDIRECT(CONCATENATE(TablaDatosCompletos[[#This Row],[CodigoProyecto]],"!E",CELL("fila",INDIRECT(TablaDatosCompletos[[#This Row],[Referencia]]))+7))=0,"",INDIRECT(CONCATENATE(TablaDatosCompletos[[#This Row],[CodigoProyecto]],"!E",CELL("fila",INDIRECT(TablaDatosCompletos[[#This Row],[Referencia]]))+7)))</f>
        <v>RCR77</v>
      </c>
      <c r="T82" s="128" t="str" cm="1">
        <f t="array" aca="1" ref="T82"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82" s="135" cm="1">
        <f t="array" aca="1" ref="U82" ca="1">IF(TablaDatosCompletos[[#This Row],[UsarAI]]="NO",0,INDIRECT(CONCATENATE(TablaDatosCompletos[[#This Row],[CodigoProyecto]],"!H",CELL("fila",INDIRECT(TablaDatosCompletos[[#This Row],[Referencia]]))+7)))</f>
        <v>0</v>
      </c>
      <c r="V82" s="128" t="str" cm="1">
        <f t="array" aca="1" ref="V82" ca="1">IF(INDIRECT(CONCATENATE(TablaDatosCompletos[[#This Row],[CodigoProyecto]],"!G",CELL("fila",INDIRECT(TablaDatosCompletos[[#This Row],[Referencia]]))+7))=0,"",INDIRECT(CONCATENATE(TablaDatosCompletos[[#This Row],[CodigoProyecto]],"!G",CELL("fila",INDIRECT(TablaDatosCompletos[[#This Row],[Referencia]]))+7)))</f>
        <v>Visitantes / año</v>
      </c>
    </row>
    <row r="83" spans="1:22" ht="72.5" x14ac:dyDescent="0.35">
      <c r="A83" s="128">
        <f>DatosGenerales!$D$7</f>
        <v>0</v>
      </c>
      <c r="B83" s="128">
        <f>DatosGenerales!$D$11</f>
        <v>0</v>
      </c>
      <c r="C83" s="128" cm="1">
        <f t="array" aca="1" ref="C83" ca="1">INDIRECT(CONCATENATE(TablaDatosCompletos[[#This Row],[CodigoProyecto]],"!$E$3"))</f>
        <v>0</v>
      </c>
      <c r="D83" s="128" t="str">
        <f ca="1">IF(TablaDatosCompletos[[#This Row],[Proyecto]]=0,"NO","SI")</f>
        <v>NO</v>
      </c>
      <c r="E83" s="129" t="s">
        <v>10</v>
      </c>
      <c r="F83" s="130" t="s">
        <v>262</v>
      </c>
      <c r="G83" s="131" t="s">
        <v>142</v>
      </c>
      <c r="H83" s="132" t="s">
        <v>57</v>
      </c>
      <c r="I83" s="136" t="s">
        <v>58</v>
      </c>
      <c r="J83" s="129" t="s">
        <v>147</v>
      </c>
      <c r="K83" s="134" t="s">
        <v>148</v>
      </c>
      <c r="L83" s="134" t="s">
        <v>440</v>
      </c>
      <c r="M83" s="135" t="str" cm="1">
        <f t="array" aca="1" ref="M83" ca="1">IF(INDIRECT(CONCATENATE(TablaDatosCompletos[[#This Row],[CodigoProyecto]],"!B",CELL("fila",INDIRECT(TablaDatosCompletos[[#This Row],[Referencia]]))))="Incluir","SI","NO")</f>
        <v>NO</v>
      </c>
      <c r="N83" s="136" cm="1">
        <f t="array" aca="1" ref="N83" ca="1">IF(TablaDatosCompletos[[#This Row],[UsarAI]]="NO",0,INDIRECT(CONCATENATE(TablaDatosCompletos[[#This Row],[CodigoProyecto]],"!E",CELL("fila",INDIRECT(TablaDatosCompletos[[#This Row],[Referencia]]))+2)))</f>
        <v>0</v>
      </c>
      <c r="O83" s="134" t="str" cm="1">
        <f t="array" aca="1" ref="O83" ca="1">IF(INDIRECT(CONCATENATE(TablaDatosCompletos[[#This Row],[CodigoProyecto]],"!E",CELL("fila",INDIRECT(TablaDatosCompletos[[#This Row],[Referencia]]))+6))=0,"",INDIRECT(CONCATENATE(TablaDatosCompletos[[#This Row],[CodigoProyecto]],"!E",CELL("fila",INDIRECT(TablaDatosCompletos[[#This Row],[Referencia]]))+6)))</f>
        <v>RCO114</v>
      </c>
      <c r="P83" s="134" t="str" cm="1">
        <f t="array" aca="1" ref="P83"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83" s="134" cm="1">
        <f t="array" aca="1" ref="Q83" ca="1">IF(TablaDatosCompletos[[#This Row],[UsarAI]]="NO",0,INDIRECT(CONCATENATE(TablaDatosCompletos[[#This Row],[CodigoProyecto]],"!H",CELL("fila",INDIRECT(TablaDatosCompletos[[#This Row],[Referencia]]))+6)))</f>
        <v>0</v>
      </c>
      <c r="R83" s="134" t="str" cm="1">
        <f t="array" aca="1" ref="R83" ca="1">IF(INDIRECT(CONCATENATE(TablaDatosCompletos[[#This Row],[CodigoProyecto]],"!G",CELL("fila",INDIRECT(TablaDatosCompletos[[#This Row],[Referencia]]))+6))=0,"",INDIRECT(CONCATENATE(TablaDatosCompletos[[#This Row],[CodigoProyecto]],"!G",CELL("fila",INDIRECT(TablaDatosCompletos[[#This Row],[Referencia]]))+6)))</f>
        <v>RCO 114: Metros cuadrados</v>
      </c>
      <c r="S83" s="137" t="str" cm="1">
        <f t="array" aca="1" ref="S83" ca="1">IF(INDIRECT(CONCATENATE(TablaDatosCompletos[[#This Row],[CodigoProyecto]],"!E",CELL("fila",INDIRECT(TablaDatosCompletos[[#This Row],[Referencia]]))+7))=0,"",INDIRECT(CONCATENATE(TablaDatosCompletos[[#This Row],[CodigoProyecto]],"!E",CELL("fila",INDIRECT(TablaDatosCompletos[[#This Row],[Referencia]]))+7)))</f>
        <v>RCR77</v>
      </c>
      <c r="T83" s="128" t="str" cm="1">
        <f t="array" aca="1" ref="T83"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83" s="135" cm="1">
        <f t="array" aca="1" ref="U83" ca="1">IF(TablaDatosCompletos[[#This Row],[UsarAI]]="NO",0,INDIRECT(CONCATENATE(TablaDatosCompletos[[#This Row],[CodigoProyecto]],"!H",CELL("fila",INDIRECT(TablaDatosCompletos[[#This Row],[Referencia]]))+7)))</f>
        <v>0</v>
      </c>
      <c r="V83" s="128" t="str" cm="1">
        <f t="array" aca="1" ref="V83" ca="1">IF(INDIRECT(CONCATENATE(TablaDatosCompletos[[#This Row],[CodigoProyecto]],"!G",CELL("fila",INDIRECT(TablaDatosCompletos[[#This Row],[Referencia]]))+7))=0,"",INDIRECT(CONCATENATE(TablaDatosCompletos[[#This Row],[CodigoProyecto]],"!G",CELL("fila",INDIRECT(TablaDatosCompletos[[#This Row],[Referencia]]))+7)))</f>
        <v>Visitantes / año</v>
      </c>
    </row>
    <row r="84" spans="1:22" ht="72.5" x14ac:dyDescent="0.35">
      <c r="A84" s="128">
        <f>DatosGenerales!$D$7</f>
        <v>0</v>
      </c>
      <c r="B84" s="128">
        <f>DatosGenerales!$D$11</f>
        <v>0</v>
      </c>
      <c r="C84" s="128" cm="1">
        <f t="array" aca="1" ref="C84" ca="1">INDIRECT(CONCATENATE(TablaDatosCompletos[[#This Row],[CodigoProyecto]],"!$E$3"))</f>
        <v>0</v>
      </c>
      <c r="D84" s="128" t="str">
        <f ca="1">IF(TablaDatosCompletos[[#This Row],[Proyecto]]=0,"NO","SI")</f>
        <v>NO</v>
      </c>
      <c r="E84" s="129" t="s">
        <v>10</v>
      </c>
      <c r="F84" s="130" t="s">
        <v>262</v>
      </c>
      <c r="G84" s="131" t="s">
        <v>142</v>
      </c>
      <c r="H84" s="132" t="s">
        <v>57</v>
      </c>
      <c r="I84" s="136" t="s">
        <v>58</v>
      </c>
      <c r="J84" s="129" t="s">
        <v>149</v>
      </c>
      <c r="K84" s="134" t="s">
        <v>150</v>
      </c>
      <c r="L84" s="134" t="s">
        <v>441</v>
      </c>
      <c r="M84" s="135" t="str" cm="1">
        <f t="array" aca="1" ref="M84" ca="1">IF(INDIRECT(CONCATENATE(TablaDatosCompletos[[#This Row],[CodigoProyecto]],"!B",CELL("fila",INDIRECT(TablaDatosCompletos[[#This Row],[Referencia]]))))="Incluir","SI","NO")</f>
        <v>NO</v>
      </c>
      <c r="N84" s="136" cm="1">
        <f t="array" aca="1" ref="N84" ca="1">IF(TablaDatosCompletos[[#This Row],[UsarAI]]="NO",0,INDIRECT(CONCATENATE(TablaDatosCompletos[[#This Row],[CodigoProyecto]],"!E",CELL("fila",INDIRECT(TablaDatosCompletos[[#This Row],[Referencia]]))+2)))</f>
        <v>0</v>
      </c>
      <c r="O84" s="134" t="str" cm="1">
        <f t="array" aca="1" ref="O84" ca="1">IF(INDIRECT(CONCATENATE(TablaDatosCompletos[[#This Row],[CodigoProyecto]],"!E",CELL("fila",INDIRECT(TablaDatosCompletos[[#This Row],[Referencia]]))+6))=0,"",INDIRECT(CONCATENATE(TablaDatosCompletos[[#This Row],[CodigoProyecto]],"!E",CELL("fila",INDIRECT(TablaDatosCompletos[[#This Row],[Referencia]]))+6)))</f>
        <v>RCO77</v>
      </c>
      <c r="P84" s="134" t="str" cm="1">
        <f t="array" aca="1" ref="P84"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84" s="134" cm="1">
        <f t="array" aca="1" ref="Q84" ca="1">IF(TablaDatosCompletos[[#This Row],[UsarAI]]="NO",0,INDIRECT(CONCATENATE(TablaDatosCompletos[[#This Row],[CodigoProyecto]],"!H",CELL("fila",INDIRECT(TablaDatosCompletos[[#This Row],[Referencia]]))+6)))</f>
        <v>0</v>
      </c>
      <c r="R84" s="134" t="str" cm="1">
        <f t="array" aca="1" ref="R84"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84" s="137" t="str" cm="1">
        <f t="array" aca="1" ref="S84" ca="1">IF(INDIRECT(CONCATENATE(TablaDatosCompletos[[#This Row],[CodigoProyecto]],"!E",CELL("fila",INDIRECT(TablaDatosCompletos[[#This Row],[Referencia]]))+7))=0,"",INDIRECT(CONCATENATE(TablaDatosCompletos[[#This Row],[CodigoProyecto]],"!E",CELL("fila",INDIRECT(TablaDatosCompletos[[#This Row],[Referencia]]))+7)))</f>
        <v>RCR77</v>
      </c>
      <c r="T84" s="128" t="str" cm="1">
        <f t="array" aca="1" ref="T84"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84" s="135" cm="1">
        <f t="array" aca="1" ref="U84" ca="1">IF(TablaDatosCompletos[[#This Row],[UsarAI]]="NO",0,INDIRECT(CONCATENATE(TablaDatosCompletos[[#This Row],[CodigoProyecto]],"!H",CELL("fila",INDIRECT(TablaDatosCompletos[[#This Row],[Referencia]]))+7)))</f>
        <v>0</v>
      </c>
      <c r="V84" s="128" t="str" cm="1">
        <f t="array" aca="1" ref="V84" ca="1">IF(INDIRECT(CONCATENATE(TablaDatosCompletos[[#This Row],[CodigoProyecto]],"!G",CELL("fila",INDIRECT(TablaDatosCompletos[[#This Row],[Referencia]]))+7))=0,"",INDIRECT(CONCATENATE(TablaDatosCompletos[[#This Row],[CodigoProyecto]],"!G",CELL("fila",INDIRECT(TablaDatosCompletos[[#This Row],[Referencia]]))+7)))</f>
        <v>Visitantes / año</v>
      </c>
    </row>
    <row r="85" spans="1:22" ht="87" x14ac:dyDescent="0.35">
      <c r="A85" s="17">
        <f>DatosGenerales!$D$7</f>
        <v>0</v>
      </c>
      <c r="B85" s="17">
        <f>DatosGenerales!$D$11</f>
        <v>0</v>
      </c>
      <c r="C85" s="17" cm="1">
        <f t="array" aca="1" ref="C85" ca="1">INDIRECT(CONCATENATE(TablaDatosCompletos[[#This Row],[CodigoProyecto]],"!$E$3"))</f>
        <v>0</v>
      </c>
      <c r="D85" s="17" t="str">
        <f ca="1">IF(TablaDatosCompletos[[#This Row],[Proyecto]]=0,"NO","SI")</f>
        <v>NO</v>
      </c>
      <c r="E85" s="17" t="s">
        <v>12</v>
      </c>
      <c r="F85" s="17" t="s">
        <v>221</v>
      </c>
      <c r="G85" s="20" t="s">
        <v>222</v>
      </c>
      <c r="H85" s="20" t="s">
        <v>37</v>
      </c>
      <c r="I85" s="19" t="s">
        <v>38</v>
      </c>
      <c r="J85" s="17" t="s">
        <v>65</v>
      </c>
      <c r="K85" s="18" t="s">
        <v>66</v>
      </c>
      <c r="L85" s="18" t="s">
        <v>442</v>
      </c>
      <c r="M85" s="18" t="str" cm="1">
        <f t="array" aca="1" ref="M85" ca="1">IF(INDIRECT(CONCATENATE(TablaDatosCompletos[[#This Row],[CodigoProyecto]],"!B",CELL("fila",INDIRECT(TablaDatosCompletos[[#This Row],[Referencia]]))))="Incluir","SI","NO")</f>
        <v>NO</v>
      </c>
      <c r="N85" s="40" cm="1">
        <f t="array" aca="1" ref="N85" ca="1">IF(TablaDatosCompletos[[#This Row],[UsarAI]]="NO",0,INDIRECT(CONCATENATE(TablaDatosCompletos[[#This Row],[CodigoProyecto]],"!E",CELL("fila",INDIRECT(TablaDatosCompletos[[#This Row],[Referencia]]))+2)))</f>
        <v>0</v>
      </c>
      <c r="O85" s="18" t="str" cm="1">
        <f t="array" aca="1" ref="O85" ca="1">IF(INDIRECT(CONCATENATE(TablaDatosCompletos[[#This Row],[CodigoProyecto]],"!E",CELL("fila",INDIRECT(TablaDatosCompletos[[#This Row],[Referencia]]))+6))=0,"",INDIRECT(CONCATENATE(TablaDatosCompletos[[#This Row],[CodigoProyecto]],"!E",CELL("fila",INDIRECT(TablaDatosCompletos[[#This Row],[Referencia]]))+6)))</f>
        <v>RCO14</v>
      </c>
      <c r="P85" s="18" t="str" cm="1">
        <f t="array" aca="1" ref="P85"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85" s="18" cm="1">
        <f t="array" aca="1" ref="Q85" ca="1">IF(TablaDatosCompletos[[#This Row],[UsarAI]]="NO",0,INDIRECT(CONCATENATE(TablaDatosCompletos[[#This Row],[CodigoProyecto]],"!H",CELL("fila",INDIRECT(TablaDatosCompletos[[#This Row],[Referencia]]))+6)))</f>
        <v>0</v>
      </c>
      <c r="R85" s="18" t="str" cm="1">
        <f t="array" aca="1" ref="R85"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85" s="125" t="str" cm="1">
        <f t="array" aca="1" ref="S85" ca="1">IF(INDIRECT(CONCATENATE(TablaDatosCompletos[[#This Row],[CodigoProyecto]],"!E",CELL("fila",INDIRECT(TablaDatosCompletos[[#This Row],[Referencia]]))+7))=0,"",INDIRECT(CONCATENATE(TablaDatosCompletos[[#This Row],[CodigoProyecto]],"!E",CELL("fila",INDIRECT(TablaDatosCompletos[[#This Row],[Referencia]]))+7)))</f>
        <v>RCR11</v>
      </c>
      <c r="T85" s="126" t="str" cm="1">
        <f t="array" aca="1" ref="T85"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85" s="127" cm="1">
        <f t="array" aca="1" ref="U85" ca="1">IF(TablaDatosCompletos[[#This Row],[UsarAI]]="NO",0,INDIRECT(CONCATENATE(TablaDatosCompletos[[#This Row],[CodigoProyecto]],"!H",CELL("fila",INDIRECT(TablaDatosCompletos[[#This Row],[Referencia]]))+7)))</f>
        <v>0</v>
      </c>
      <c r="V85" s="126" t="str" cm="1">
        <f t="array" aca="1" ref="V85" ca="1">IF(INDIRECT(CONCATENATE(TablaDatosCompletos[[#This Row],[CodigoProyecto]],"!G",CELL("fila",INDIRECT(TablaDatosCompletos[[#This Row],[Referencia]]))+7))=0,"",INDIRECT(CONCATENATE(TablaDatosCompletos[[#This Row],[CodigoProyecto]],"!G",CELL("fila",INDIRECT(TablaDatosCompletos[[#This Row],[Referencia]]))+7)))</f>
        <v>Usuarios / año</v>
      </c>
    </row>
    <row r="86" spans="1:22" ht="87" x14ac:dyDescent="0.35">
      <c r="A86" s="17">
        <f>DatosGenerales!$D$7</f>
        <v>0</v>
      </c>
      <c r="B86" s="17">
        <f>DatosGenerales!$D$11</f>
        <v>0</v>
      </c>
      <c r="C86" s="17" cm="1">
        <f t="array" aca="1" ref="C86" ca="1">INDIRECT(CONCATENATE(TablaDatosCompletos[[#This Row],[CodigoProyecto]],"!$E$3"))</f>
        <v>0</v>
      </c>
      <c r="D86" s="17" t="str">
        <f ca="1">IF(TablaDatosCompletos[[#This Row],[Proyecto]]=0,"NO","SI")</f>
        <v>NO</v>
      </c>
      <c r="E86" s="17" t="s">
        <v>12</v>
      </c>
      <c r="F86" s="17" t="s">
        <v>221</v>
      </c>
      <c r="G86" s="20" t="s">
        <v>222</v>
      </c>
      <c r="H86" s="20" t="s">
        <v>37</v>
      </c>
      <c r="I86" s="19" t="s">
        <v>38</v>
      </c>
      <c r="J86" s="17" t="s">
        <v>68</v>
      </c>
      <c r="K86" s="18" t="s">
        <v>69</v>
      </c>
      <c r="L86" s="18" t="s">
        <v>443</v>
      </c>
      <c r="M86" s="18" t="str" cm="1">
        <f t="array" aca="1" ref="M86" ca="1">IF(INDIRECT(CONCATENATE(TablaDatosCompletos[[#This Row],[CodigoProyecto]],"!B",CELL("fila",INDIRECT(TablaDatosCompletos[[#This Row],[Referencia]]))))="Incluir","SI","NO")</f>
        <v>NO</v>
      </c>
      <c r="N86" s="40" cm="1">
        <f t="array" aca="1" ref="N86" ca="1">IF(TablaDatosCompletos[[#This Row],[UsarAI]]="NO",0,INDIRECT(CONCATENATE(TablaDatosCompletos[[#This Row],[CodigoProyecto]],"!E",CELL("fila",INDIRECT(TablaDatosCompletos[[#This Row],[Referencia]]))+2)))</f>
        <v>0</v>
      </c>
      <c r="O86" s="18" t="str" cm="1">
        <f t="array" aca="1" ref="O86" ca="1">IF(INDIRECT(CONCATENATE(TablaDatosCompletos[[#This Row],[CodigoProyecto]],"!E",CELL("fila",INDIRECT(TablaDatosCompletos[[#This Row],[Referencia]]))+6))=0,"",INDIRECT(CONCATENATE(TablaDatosCompletos[[#This Row],[CodigoProyecto]],"!E",CELL("fila",INDIRECT(TablaDatosCompletos[[#This Row],[Referencia]]))+6)))</f>
        <v>RCO14</v>
      </c>
      <c r="P86" s="18" t="str" cm="1">
        <f t="array" aca="1" ref="P86"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86" s="18" cm="1">
        <f t="array" aca="1" ref="Q86" ca="1">IF(TablaDatosCompletos[[#This Row],[UsarAI]]="NO",0,INDIRECT(CONCATENATE(TablaDatosCompletos[[#This Row],[CodigoProyecto]],"!H",CELL("fila",INDIRECT(TablaDatosCompletos[[#This Row],[Referencia]]))+6)))</f>
        <v>0</v>
      </c>
      <c r="R86" s="18" t="str" cm="1">
        <f t="array" aca="1" ref="R86"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86" s="125" t="str" cm="1">
        <f t="array" aca="1" ref="S86" ca="1">IF(INDIRECT(CONCATENATE(TablaDatosCompletos[[#This Row],[CodigoProyecto]],"!E",CELL("fila",INDIRECT(TablaDatosCompletos[[#This Row],[Referencia]]))+7))=0,"",INDIRECT(CONCATENATE(TablaDatosCompletos[[#This Row],[CodigoProyecto]],"!E",CELL("fila",INDIRECT(TablaDatosCompletos[[#This Row],[Referencia]]))+7)))</f>
        <v>RCR11</v>
      </c>
      <c r="T86" s="126" t="str" cm="1">
        <f t="array" aca="1" ref="T86"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86" s="127" cm="1">
        <f t="array" aca="1" ref="U86" ca="1">IF(TablaDatosCompletos[[#This Row],[UsarAI]]="NO",0,INDIRECT(CONCATENATE(TablaDatosCompletos[[#This Row],[CodigoProyecto]],"!H",CELL("fila",INDIRECT(TablaDatosCompletos[[#This Row],[Referencia]]))+7)))</f>
        <v>0</v>
      </c>
      <c r="V86" s="126" t="str" cm="1">
        <f t="array" aca="1" ref="V86" ca="1">IF(INDIRECT(CONCATENATE(TablaDatosCompletos[[#This Row],[CodigoProyecto]],"!G",CELL("fila",INDIRECT(TablaDatosCompletos[[#This Row],[Referencia]]))+7))=0,"",INDIRECT(CONCATENATE(TablaDatosCompletos[[#This Row],[CodigoProyecto]],"!G",CELL("fila",INDIRECT(TablaDatosCompletos[[#This Row],[Referencia]]))+7)))</f>
        <v>Usuarios / año</v>
      </c>
    </row>
    <row r="87" spans="1:22" ht="130.5" x14ac:dyDescent="0.35">
      <c r="A87" s="17">
        <f>DatosGenerales!$D$7</f>
        <v>0</v>
      </c>
      <c r="B87" s="17">
        <f>DatosGenerales!$D$11</f>
        <v>0</v>
      </c>
      <c r="C87" s="17" cm="1">
        <f t="array" aca="1" ref="C87" ca="1">INDIRECT(CONCATENATE(TablaDatosCompletos[[#This Row],[CodigoProyecto]],"!$E$3"))</f>
        <v>0</v>
      </c>
      <c r="D87" s="17" t="str">
        <f ca="1">IF(TablaDatosCompletos[[#This Row],[Proyecto]]=0,"NO","SI")</f>
        <v>NO</v>
      </c>
      <c r="E87" s="17" t="s">
        <v>12</v>
      </c>
      <c r="F87" s="17" t="s">
        <v>221</v>
      </c>
      <c r="G87" s="20" t="s">
        <v>222</v>
      </c>
      <c r="H87" s="20" t="s">
        <v>39</v>
      </c>
      <c r="I87" s="19" t="s">
        <v>40</v>
      </c>
      <c r="J87" s="17" t="s">
        <v>70</v>
      </c>
      <c r="K87" s="18" t="s">
        <v>71</v>
      </c>
      <c r="L87" s="18" t="s">
        <v>444</v>
      </c>
      <c r="M87" s="18" t="str" cm="1">
        <f t="array" aca="1" ref="M87" ca="1">IF(INDIRECT(CONCATENATE(TablaDatosCompletos[[#This Row],[CodigoProyecto]],"!B",CELL("fila",INDIRECT(TablaDatosCompletos[[#This Row],[Referencia]]))))="Incluir","SI","NO")</f>
        <v>NO</v>
      </c>
      <c r="N87" s="40" cm="1">
        <f t="array" aca="1" ref="N87" ca="1">IF(TablaDatosCompletos[[#This Row],[UsarAI]]="NO",0,INDIRECT(CONCATENATE(TablaDatosCompletos[[#This Row],[CodigoProyecto]],"!E",CELL("fila",INDIRECT(TablaDatosCompletos[[#This Row],[Referencia]]))+2)))</f>
        <v>0</v>
      </c>
      <c r="O87" s="18" t="str" cm="1">
        <f t="array" aca="1" ref="O87" ca="1">IF(INDIRECT(CONCATENATE(TablaDatosCompletos[[#This Row],[CodigoProyecto]],"!E",CELL("fila",INDIRECT(TablaDatosCompletos[[#This Row],[Referencia]]))+6))=0,"",INDIRECT(CONCATENATE(TablaDatosCompletos[[#This Row],[CodigoProyecto]],"!E",CELL("fila",INDIRECT(TablaDatosCompletos[[#This Row],[Referencia]]))+6)))</f>
        <v>RCO01</v>
      </c>
      <c r="P87" s="18" t="str" cm="1">
        <f t="array" aca="1" ref="P87"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87" s="18" cm="1">
        <f t="array" aca="1" ref="Q87" ca="1">IF(TablaDatosCompletos[[#This Row],[UsarAI]]="NO",0,INDIRECT(CONCATENATE(TablaDatosCompletos[[#This Row],[CodigoProyecto]],"!H",CELL("fila",INDIRECT(TablaDatosCompletos[[#This Row],[Referencia]]))+6)))</f>
        <v>0</v>
      </c>
      <c r="R87" s="18" t="str" cm="1">
        <f t="array" aca="1" ref="R87" ca="1">IF(INDIRECT(CONCATENATE(TablaDatosCompletos[[#This Row],[CodigoProyecto]],"!G",CELL("fila",INDIRECT(TablaDatosCompletos[[#This Row],[Referencia]]))+6))=0,"",INDIRECT(CONCATENATE(TablaDatosCompletos[[#This Row],[CodigoProyecto]],"!G",CELL("fila",INDIRECT(TablaDatosCompletos[[#This Row],[Referencia]]))+6)))</f>
        <v>Empresas</v>
      </c>
      <c r="S87" s="125" t="str" cm="1">
        <f t="array" aca="1" ref="S87" ca="1">IF(INDIRECT(CONCATENATE(TablaDatosCompletos[[#This Row],[CodigoProyecto]],"!E",CELL("fila",INDIRECT(TablaDatosCompletos[[#This Row],[Referencia]]))+7))=0,"",INDIRECT(CONCATENATE(TablaDatosCompletos[[#This Row],[CodigoProyecto]],"!E",CELL("fila",INDIRECT(TablaDatosCompletos[[#This Row],[Referencia]]))+7)))</f>
        <v>RCR19</v>
      </c>
      <c r="T87" s="126" t="str" cm="1">
        <f t="array" aca="1" ref="T87"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87" s="127" cm="1">
        <f t="array" aca="1" ref="U87" ca="1">IF(TablaDatosCompletos[[#This Row],[UsarAI]]="NO",0,INDIRECT(CONCATENATE(TablaDatosCompletos[[#This Row],[CodigoProyecto]],"!H",CELL("fila",INDIRECT(TablaDatosCompletos[[#This Row],[Referencia]]))+7)))</f>
        <v>0</v>
      </c>
      <c r="V87" s="126" t="str" cm="1">
        <f t="array" aca="1" ref="V87" ca="1">IF(INDIRECT(CONCATENATE(TablaDatosCompletos[[#This Row],[CodigoProyecto]],"!G",CELL("fila",INDIRECT(TablaDatosCompletos[[#This Row],[Referencia]]))+7))=0,"",INDIRECT(CONCATENATE(TablaDatosCompletos[[#This Row],[CodigoProyecto]],"!G",CELL("fila",INDIRECT(TablaDatosCompletos[[#This Row],[Referencia]]))+7)))</f>
        <v>Empresas</v>
      </c>
    </row>
    <row r="88" spans="1:22" ht="58" x14ac:dyDescent="0.35">
      <c r="A88" s="17">
        <f>DatosGenerales!$D$7</f>
        <v>0</v>
      </c>
      <c r="B88" s="17">
        <f>DatosGenerales!$D$11</f>
        <v>0</v>
      </c>
      <c r="C88" s="17" cm="1">
        <f t="array" aca="1" ref="C88" ca="1">INDIRECT(CONCATENATE(TablaDatosCompletos[[#This Row],[CodigoProyecto]],"!$E$3"))</f>
        <v>0</v>
      </c>
      <c r="D88" s="17" t="str">
        <f ca="1">IF(TablaDatosCompletos[[#This Row],[Proyecto]]=0,"NO","SI")</f>
        <v>NO</v>
      </c>
      <c r="E88" s="17" t="s">
        <v>12</v>
      </c>
      <c r="F88" s="17" t="s">
        <v>221</v>
      </c>
      <c r="G88" s="20" t="s">
        <v>222</v>
      </c>
      <c r="H88" s="20" t="s">
        <v>39</v>
      </c>
      <c r="I88" s="19" t="s">
        <v>40</v>
      </c>
      <c r="J88" s="17" t="s">
        <v>72</v>
      </c>
      <c r="K88" s="18" t="s">
        <v>73</v>
      </c>
      <c r="L88" s="18" t="s">
        <v>445</v>
      </c>
      <c r="M88" s="18" t="str" cm="1">
        <f t="array" aca="1" ref="M88" ca="1">IF(INDIRECT(CONCATENATE(TablaDatosCompletos[[#This Row],[CodigoProyecto]],"!B",CELL("fila",INDIRECT(TablaDatosCompletos[[#This Row],[Referencia]]))))="Incluir","SI","NO")</f>
        <v>NO</v>
      </c>
      <c r="N88" s="40" cm="1">
        <f t="array" aca="1" ref="N88" ca="1">IF(TablaDatosCompletos[[#This Row],[UsarAI]]="NO",0,INDIRECT(CONCATENATE(TablaDatosCompletos[[#This Row],[CodigoProyecto]],"!E",CELL("fila",INDIRECT(TablaDatosCompletos[[#This Row],[Referencia]]))+2)))</f>
        <v>0</v>
      </c>
      <c r="O88" s="18" t="str" cm="1">
        <f t="array" aca="1" ref="O88" ca="1">IF(INDIRECT(CONCATENATE(TablaDatosCompletos[[#This Row],[CodigoProyecto]],"!E",CELL("fila",INDIRECT(TablaDatosCompletos[[#This Row],[Referencia]]))+6))=0,"",INDIRECT(CONCATENATE(TablaDatosCompletos[[#This Row],[CodigoProyecto]],"!E",CELL("fila",INDIRECT(TablaDatosCompletos[[#This Row],[Referencia]]))+6)))</f>
        <v>RCO01</v>
      </c>
      <c r="P88" s="18" t="str" cm="1">
        <f t="array" aca="1" ref="P88"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88" s="18" cm="1">
        <f t="array" aca="1" ref="Q88" ca="1">IF(TablaDatosCompletos[[#This Row],[UsarAI]]="NO",0,INDIRECT(CONCATENATE(TablaDatosCompletos[[#This Row],[CodigoProyecto]],"!H",CELL("fila",INDIRECT(TablaDatosCompletos[[#This Row],[Referencia]]))+6)))</f>
        <v>0</v>
      </c>
      <c r="R88" s="18" t="str" cm="1">
        <f t="array" aca="1" ref="R88" ca="1">IF(INDIRECT(CONCATENATE(TablaDatosCompletos[[#This Row],[CodigoProyecto]],"!G",CELL("fila",INDIRECT(TablaDatosCompletos[[#This Row],[Referencia]]))+6))=0,"",INDIRECT(CONCATENATE(TablaDatosCompletos[[#This Row],[CodigoProyecto]],"!G",CELL("fila",INDIRECT(TablaDatosCompletos[[#This Row],[Referencia]]))+6)))</f>
        <v>Empresas</v>
      </c>
      <c r="S88" s="125" t="str" cm="1">
        <f t="array" aca="1" ref="S88" ca="1">IF(INDIRECT(CONCATENATE(TablaDatosCompletos[[#This Row],[CodigoProyecto]],"!E",CELL("fila",INDIRECT(TablaDatosCompletos[[#This Row],[Referencia]]))+7))=0,"",INDIRECT(CONCATENATE(TablaDatosCompletos[[#This Row],[CodigoProyecto]],"!E",CELL("fila",INDIRECT(TablaDatosCompletos[[#This Row],[Referencia]]))+7)))</f>
        <v>RCR19</v>
      </c>
      <c r="T88" s="126" t="str" cm="1">
        <f t="array" aca="1" ref="T88"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88" s="127" cm="1">
        <f t="array" aca="1" ref="U88" ca="1">IF(TablaDatosCompletos[[#This Row],[UsarAI]]="NO",0,INDIRECT(CONCATENATE(TablaDatosCompletos[[#This Row],[CodigoProyecto]],"!H",CELL("fila",INDIRECT(TablaDatosCompletos[[#This Row],[Referencia]]))+7)))</f>
        <v>0</v>
      </c>
      <c r="V88" s="126" t="str" cm="1">
        <f t="array" aca="1" ref="V88" ca="1">IF(INDIRECT(CONCATENATE(TablaDatosCompletos[[#This Row],[CodigoProyecto]],"!G",CELL("fila",INDIRECT(TablaDatosCompletos[[#This Row],[Referencia]]))+7))=0,"",INDIRECT(CONCATENATE(TablaDatosCompletos[[#This Row],[CodigoProyecto]],"!G",CELL("fila",INDIRECT(TablaDatosCompletos[[#This Row],[Referencia]]))+7)))</f>
        <v>Empresas</v>
      </c>
    </row>
    <row r="89" spans="1:22" ht="87" x14ac:dyDescent="0.35">
      <c r="A89" s="17">
        <f>DatosGenerales!$D$7</f>
        <v>0</v>
      </c>
      <c r="B89" s="17">
        <f>DatosGenerales!$D$11</f>
        <v>0</v>
      </c>
      <c r="C89" s="17" cm="1">
        <f t="array" aca="1" ref="C89" ca="1">INDIRECT(CONCATENATE(TablaDatosCompletos[[#This Row],[CodigoProyecto]],"!$E$3"))</f>
        <v>0</v>
      </c>
      <c r="D89" s="17" t="str">
        <f ca="1">IF(TablaDatosCompletos[[#This Row],[Proyecto]]=0,"NO","SI")</f>
        <v>NO</v>
      </c>
      <c r="E89" s="17" t="s">
        <v>12</v>
      </c>
      <c r="F89" s="17" t="s">
        <v>227</v>
      </c>
      <c r="G89" s="20" t="s">
        <v>74</v>
      </c>
      <c r="H89" s="20" t="s">
        <v>41</v>
      </c>
      <c r="I89" s="19" t="s">
        <v>42</v>
      </c>
      <c r="J89" s="17" t="s">
        <v>75</v>
      </c>
      <c r="K89" s="18" t="s">
        <v>76</v>
      </c>
      <c r="L89" s="18" t="s">
        <v>446</v>
      </c>
      <c r="M89" s="18" t="str" cm="1">
        <f t="array" aca="1" ref="M89" ca="1">IF(INDIRECT(CONCATENATE(TablaDatosCompletos[[#This Row],[CodigoProyecto]],"!B",CELL("fila",INDIRECT(TablaDatosCompletos[[#This Row],[Referencia]]))))="Incluir","SI","NO")</f>
        <v>NO</v>
      </c>
      <c r="N89" s="40" cm="1">
        <f t="array" aca="1" ref="N89" ca="1">IF(TablaDatosCompletos[[#This Row],[UsarAI]]="NO",0,INDIRECT(CONCATENATE(TablaDatosCompletos[[#This Row],[CodigoProyecto]],"!E",CELL("fila",INDIRECT(TablaDatosCompletos[[#This Row],[Referencia]]))+2)))</f>
        <v>0</v>
      </c>
      <c r="O89" s="18" t="str" cm="1">
        <f t="array" aca="1" ref="O89" ca="1">IF(INDIRECT(CONCATENATE(TablaDatosCompletos[[#This Row],[CodigoProyecto]],"!E",CELL("fila",INDIRECT(TablaDatosCompletos[[#This Row],[Referencia]]))+6))=0,"",INDIRECT(CONCATENATE(TablaDatosCompletos[[#This Row],[CodigoProyecto]],"!E",CELL("fila",INDIRECT(TablaDatosCompletos[[#This Row],[Referencia]]))+6)))</f>
        <v>RCO19</v>
      </c>
      <c r="P89" s="18" t="str" cm="1">
        <f t="array" aca="1" ref="P89"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89" s="18" cm="1">
        <f t="array" aca="1" ref="Q89" ca="1">IF(TablaDatosCompletos[[#This Row],[UsarAI]]="NO",0,INDIRECT(CONCATENATE(TablaDatosCompletos[[#This Row],[CodigoProyecto]],"!H",CELL("fila",INDIRECT(TablaDatosCompletos[[#This Row],[Referencia]]))+6)))</f>
        <v>0</v>
      </c>
      <c r="R89" s="18" t="str" cm="1">
        <f t="array" aca="1" ref="R89" ca="1">IF(INDIRECT(CONCATENATE(TablaDatosCompletos[[#This Row],[CodigoProyecto]],"!G",CELL("fila",INDIRECT(TablaDatosCompletos[[#This Row],[Referencia]]))+6))=0,"",INDIRECT(CONCATENATE(TablaDatosCompletos[[#This Row],[CodigoProyecto]],"!G",CELL("fila",INDIRECT(TablaDatosCompletos[[#This Row],[Referencia]]))+6)))</f>
        <v>Metros cuadrados (m2)</v>
      </c>
      <c r="S89" s="125" t="str" cm="1">
        <f t="array" aca="1" ref="S89" ca="1">IF(INDIRECT(CONCATENATE(TablaDatosCompletos[[#This Row],[CodigoProyecto]],"!E",CELL("fila",INDIRECT(TablaDatosCompletos[[#This Row],[Referencia]]))+7))=0,"",INDIRECT(CONCATENATE(TablaDatosCompletos[[#This Row],[CodigoProyecto]],"!E",CELL("fila",INDIRECT(TablaDatosCompletos[[#This Row],[Referencia]]))+7)))</f>
        <v>RCR26</v>
      </c>
      <c r="T89" s="126" t="str" cm="1">
        <f t="array" aca="1" ref="T89"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89" s="127" cm="1">
        <f t="array" aca="1" ref="U89" ca="1">IF(TablaDatosCompletos[[#This Row],[UsarAI]]="NO",0,INDIRECT(CONCATENATE(TablaDatosCompletos[[#This Row],[CodigoProyecto]],"!H",CELL("fila",INDIRECT(TablaDatosCompletos[[#This Row],[Referencia]]))+7)))</f>
        <v>0</v>
      </c>
      <c r="V89" s="126" t="str" cm="1">
        <f t="array" aca="1" ref="V89" ca="1">IF(INDIRECT(CONCATENATE(TablaDatosCompletos[[#This Row],[CodigoProyecto]],"!G",CELL("fila",INDIRECT(TablaDatosCompletos[[#This Row],[Referencia]]))+7))=0,"",INDIRECT(CONCATENATE(TablaDatosCompletos[[#This Row],[CodigoProyecto]],"!G",CELL("fila",INDIRECT(TablaDatosCompletos[[#This Row],[Referencia]]))+7)))</f>
        <v>MWh/año</v>
      </c>
    </row>
    <row r="90" spans="1:22" ht="101.5" x14ac:dyDescent="0.35">
      <c r="A90" s="17">
        <f>DatosGenerales!$D$7</f>
        <v>0</v>
      </c>
      <c r="B90" s="17">
        <f>DatosGenerales!$D$11</f>
        <v>0</v>
      </c>
      <c r="C90" s="17" cm="1">
        <f t="array" aca="1" ref="C90" ca="1">INDIRECT(CONCATENATE(TablaDatosCompletos[[#This Row],[CodigoProyecto]],"!$E$3"))</f>
        <v>0</v>
      </c>
      <c r="D90" s="17" t="str">
        <f ca="1">IF(TablaDatosCompletos[[#This Row],[Proyecto]]=0,"NO","SI")</f>
        <v>NO</v>
      </c>
      <c r="E90" s="17" t="s">
        <v>12</v>
      </c>
      <c r="F90" s="17" t="s">
        <v>227</v>
      </c>
      <c r="G90" s="20" t="s">
        <v>74</v>
      </c>
      <c r="H90" s="20" t="s">
        <v>41</v>
      </c>
      <c r="I90" s="19" t="s">
        <v>42</v>
      </c>
      <c r="J90" s="17" t="s">
        <v>77</v>
      </c>
      <c r="K90" s="18" t="s">
        <v>78</v>
      </c>
      <c r="L90" s="18" t="s">
        <v>447</v>
      </c>
      <c r="M90" s="18" t="str" cm="1">
        <f t="array" aca="1" ref="M90" ca="1">IF(INDIRECT(CONCATENATE(TablaDatosCompletos[[#This Row],[CodigoProyecto]],"!B",CELL("fila",INDIRECT(TablaDatosCompletos[[#This Row],[Referencia]]))))="Incluir","SI","NO")</f>
        <v>NO</v>
      </c>
      <c r="N90" s="40" cm="1">
        <f t="array" aca="1" ref="N90" ca="1">IF(TablaDatosCompletos[[#This Row],[UsarAI]]="NO",0,INDIRECT(CONCATENATE(TablaDatosCompletos[[#This Row],[CodigoProyecto]],"!E",CELL("fila",INDIRECT(TablaDatosCompletos[[#This Row],[Referencia]]))+2)))</f>
        <v>0</v>
      </c>
      <c r="O90" s="18" t="str" cm="1">
        <f t="array" aca="1" ref="O90" ca="1">IF(INDIRECT(CONCATENATE(TablaDatosCompletos[[#This Row],[CodigoProyecto]],"!E",CELL("fila",INDIRECT(TablaDatosCompletos[[#This Row],[Referencia]]))+6))=0,"",INDIRECT(CONCATENATE(TablaDatosCompletos[[#This Row],[CodigoProyecto]],"!E",CELL("fila",INDIRECT(TablaDatosCompletos[[#This Row],[Referencia]]))+6)))</f>
        <v>RCO19</v>
      </c>
      <c r="P90" s="18" t="str" cm="1">
        <f t="array" aca="1" ref="P90"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90" s="18" cm="1">
        <f t="array" aca="1" ref="Q90" ca="1">IF(TablaDatosCompletos[[#This Row],[UsarAI]]="NO",0,INDIRECT(CONCATENATE(TablaDatosCompletos[[#This Row],[CodigoProyecto]],"!H",CELL("fila",INDIRECT(TablaDatosCompletos[[#This Row],[Referencia]]))+6)))</f>
        <v>0</v>
      </c>
      <c r="R90" s="18" t="str" cm="1">
        <f t="array" aca="1" ref="R90" ca="1">IF(INDIRECT(CONCATENATE(TablaDatosCompletos[[#This Row],[CodigoProyecto]],"!G",CELL("fila",INDIRECT(TablaDatosCompletos[[#This Row],[Referencia]]))+6))=0,"",INDIRECT(CONCATENATE(TablaDatosCompletos[[#This Row],[CodigoProyecto]],"!G",CELL("fila",INDIRECT(TablaDatosCompletos[[#This Row],[Referencia]]))+6)))</f>
        <v>Metros cuadrados (m2)</v>
      </c>
      <c r="S90" s="125" t="str" cm="1">
        <f t="array" aca="1" ref="S90" ca="1">IF(INDIRECT(CONCATENATE(TablaDatosCompletos[[#This Row],[CodigoProyecto]],"!E",CELL("fila",INDIRECT(TablaDatosCompletos[[#This Row],[Referencia]]))+7))=0,"",INDIRECT(CONCATENATE(TablaDatosCompletos[[#This Row],[CodigoProyecto]],"!E",CELL("fila",INDIRECT(TablaDatosCompletos[[#This Row],[Referencia]]))+7)))</f>
        <v>RCR26</v>
      </c>
      <c r="T90" s="126" t="str" cm="1">
        <f t="array" aca="1" ref="T90"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90" s="127" cm="1">
        <f t="array" aca="1" ref="U90" ca="1">IF(TablaDatosCompletos[[#This Row],[UsarAI]]="NO",0,INDIRECT(CONCATENATE(TablaDatosCompletos[[#This Row],[CodigoProyecto]],"!H",CELL("fila",INDIRECT(TablaDatosCompletos[[#This Row],[Referencia]]))+7)))</f>
        <v>0</v>
      </c>
      <c r="V90" s="126" t="str" cm="1">
        <f t="array" aca="1" ref="V90" ca="1">IF(INDIRECT(CONCATENATE(TablaDatosCompletos[[#This Row],[CodigoProyecto]],"!G",CELL("fila",INDIRECT(TablaDatosCompletos[[#This Row],[Referencia]]))+7))=0,"",INDIRECT(CONCATENATE(TablaDatosCompletos[[#This Row],[CodigoProyecto]],"!G",CELL("fila",INDIRECT(TablaDatosCompletos[[#This Row],[Referencia]]))+7)))</f>
        <v>MWh/año</v>
      </c>
    </row>
    <row r="91" spans="1:22" ht="72.5" x14ac:dyDescent="0.35">
      <c r="A91" s="17">
        <f>DatosGenerales!$D$7</f>
        <v>0</v>
      </c>
      <c r="B91" s="17">
        <f>DatosGenerales!$D$11</f>
        <v>0</v>
      </c>
      <c r="C91" s="17" cm="1">
        <f t="array" aca="1" ref="C91" ca="1">INDIRECT(CONCATENATE(TablaDatosCompletos[[#This Row],[CodigoProyecto]],"!$E$3"))</f>
        <v>0</v>
      </c>
      <c r="D91" s="17" t="str">
        <f ca="1">IF(TablaDatosCompletos[[#This Row],[Proyecto]]=0,"NO","SI")</f>
        <v>NO</v>
      </c>
      <c r="E91" s="17" t="s">
        <v>12</v>
      </c>
      <c r="F91" s="17" t="s">
        <v>227</v>
      </c>
      <c r="G91" s="20" t="s">
        <v>74</v>
      </c>
      <c r="H91" s="20" t="s">
        <v>43</v>
      </c>
      <c r="I91" s="19" t="s">
        <v>44</v>
      </c>
      <c r="J91" s="17" t="s">
        <v>79</v>
      </c>
      <c r="K91" s="18" t="s">
        <v>80</v>
      </c>
      <c r="L91" s="18" t="s">
        <v>448</v>
      </c>
      <c r="M91" s="18" t="str" cm="1">
        <f t="array" aca="1" ref="M91" ca="1">IF(INDIRECT(CONCATENATE(TablaDatosCompletos[[#This Row],[CodigoProyecto]],"!B",CELL("fila",INDIRECT(TablaDatosCompletos[[#This Row],[Referencia]]))))="Incluir","SI","NO")</f>
        <v>NO</v>
      </c>
      <c r="N91" s="40" cm="1">
        <f t="array" aca="1" ref="N91" ca="1">IF(TablaDatosCompletos[[#This Row],[UsarAI]]="NO",0,INDIRECT(CONCATENATE(TablaDatosCompletos[[#This Row],[CodigoProyecto]],"!E",CELL("fila",INDIRECT(TablaDatosCompletos[[#This Row],[Referencia]]))+2)))</f>
        <v>0</v>
      </c>
      <c r="O91" s="18" t="str" cm="1">
        <f t="array" aca="1" ref="O91" ca="1">IF(INDIRECT(CONCATENATE(TablaDatosCompletos[[#This Row],[CodigoProyecto]],"!E",CELL("fila",INDIRECT(TablaDatosCompletos[[#This Row],[Referencia]]))+6))=0,"",INDIRECT(CONCATENATE(TablaDatosCompletos[[#This Row],[CodigoProyecto]],"!E",CELL("fila",INDIRECT(TablaDatosCompletos[[#This Row],[Referencia]]))+6)))</f>
        <v>RCO22</v>
      </c>
      <c r="P91" s="18" t="str" cm="1">
        <f t="array" aca="1" ref="P91"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91" s="18" cm="1">
        <f t="array" aca="1" ref="Q91" ca="1">IF(TablaDatosCompletos[[#This Row],[UsarAI]]="NO",0,INDIRECT(CONCATENATE(TablaDatosCompletos[[#This Row],[CodigoProyecto]],"!H",CELL("fila",INDIRECT(TablaDatosCompletos[[#This Row],[Referencia]]))+6)))</f>
        <v>0</v>
      </c>
      <c r="R91" s="18" t="str" cm="1">
        <f t="array" aca="1" ref="R91" ca="1">IF(INDIRECT(CONCATENATE(TablaDatosCompletos[[#This Row],[CodigoProyecto]],"!G",CELL("fila",INDIRECT(TablaDatosCompletos[[#This Row],[Referencia]]))+6))=0,"",INDIRECT(CONCATENATE(TablaDatosCompletos[[#This Row],[CodigoProyecto]],"!G",CELL("fila",INDIRECT(TablaDatosCompletos[[#This Row],[Referencia]]))+6)))</f>
        <v>KW  </v>
      </c>
      <c r="S91" s="125" t="str" cm="1">
        <f t="array" aca="1" ref="S91" ca="1">IF(INDIRECT(CONCATENATE(TablaDatosCompletos[[#This Row],[CodigoProyecto]],"!E",CELL("fila",INDIRECT(TablaDatosCompletos[[#This Row],[Referencia]]))+7))=0,"",INDIRECT(CONCATENATE(TablaDatosCompletos[[#This Row],[CodigoProyecto]],"!E",CELL("fila",INDIRECT(TablaDatosCompletos[[#This Row],[Referencia]]))+7)))</f>
        <v>RCR32</v>
      </c>
      <c r="T91" s="126" t="str" cm="1">
        <f t="array" aca="1" ref="T91"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91" s="127" cm="1">
        <f t="array" aca="1" ref="U91" ca="1">IF(TablaDatosCompletos[[#This Row],[UsarAI]]="NO",0,INDIRECT(CONCATENATE(TablaDatosCompletos[[#This Row],[CodigoProyecto]],"!H",CELL("fila",INDIRECT(TablaDatosCompletos[[#This Row],[Referencia]]))+7)))</f>
        <v>0</v>
      </c>
      <c r="V91" s="126" t="str" cm="1">
        <f t="array" aca="1" ref="V91" ca="1">IF(INDIRECT(CONCATENATE(TablaDatosCompletos[[#This Row],[CodigoProyecto]],"!G",CELL("fila",INDIRECT(TablaDatosCompletos[[#This Row],[Referencia]]))+7))=0,"",INDIRECT(CONCATENATE(TablaDatosCompletos[[#This Row],[CodigoProyecto]],"!G",CELL("fila",INDIRECT(TablaDatosCompletos[[#This Row],[Referencia]]))+7)))</f>
        <v>MW</v>
      </c>
    </row>
    <row r="92" spans="1:22" ht="72.5" x14ac:dyDescent="0.35">
      <c r="A92" s="17">
        <f>DatosGenerales!$D$7</f>
        <v>0</v>
      </c>
      <c r="B92" s="17">
        <f>DatosGenerales!$D$11</f>
        <v>0</v>
      </c>
      <c r="C92" s="17" cm="1">
        <f t="array" aca="1" ref="C92" ca="1">INDIRECT(CONCATENATE(TablaDatosCompletos[[#This Row],[CodigoProyecto]],"!$E$3"))</f>
        <v>0</v>
      </c>
      <c r="D92" s="17" t="str">
        <f ca="1">IF(TablaDatosCompletos[[#This Row],[Proyecto]]=0,"NO","SI")</f>
        <v>NO</v>
      </c>
      <c r="E92" s="17" t="s">
        <v>12</v>
      </c>
      <c r="F92" s="17" t="s">
        <v>227</v>
      </c>
      <c r="G92" s="20" t="s">
        <v>74</v>
      </c>
      <c r="H92" s="20" t="s">
        <v>43</v>
      </c>
      <c r="I92" s="19" t="s">
        <v>44</v>
      </c>
      <c r="J92" s="17" t="s">
        <v>81</v>
      </c>
      <c r="K92" s="18" t="s">
        <v>82</v>
      </c>
      <c r="L92" s="18" t="s">
        <v>449</v>
      </c>
      <c r="M92" s="18" t="str" cm="1">
        <f t="array" aca="1" ref="M92" ca="1">IF(INDIRECT(CONCATENATE(TablaDatosCompletos[[#This Row],[CodigoProyecto]],"!B",CELL("fila",INDIRECT(TablaDatosCompletos[[#This Row],[Referencia]]))))="Incluir","SI","NO")</f>
        <v>NO</v>
      </c>
      <c r="N92" s="40" cm="1">
        <f t="array" aca="1" ref="N92" ca="1">IF(TablaDatosCompletos[[#This Row],[UsarAI]]="NO",0,INDIRECT(CONCATENATE(TablaDatosCompletos[[#This Row],[CodigoProyecto]],"!E",CELL("fila",INDIRECT(TablaDatosCompletos[[#This Row],[Referencia]]))+2)))</f>
        <v>0</v>
      </c>
      <c r="O92" s="18" t="str" cm="1">
        <f t="array" aca="1" ref="O92" ca="1">IF(INDIRECT(CONCATENATE(TablaDatosCompletos[[#This Row],[CodigoProyecto]],"!E",CELL("fila",INDIRECT(TablaDatosCompletos[[#This Row],[Referencia]]))+6))=0,"",INDIRECT(CONCATENATE(TablaDatosCompletos[[#This Row],[CodigoProyecto]],"!E",CELL("fila",INDIRECT(TablaDatosCompletos[[#This Row],[Referencia]]))+6)))</f>
        <v>RCO22</v>
      </c>
      <c r="P92" s="18" t="str" cm="1">
        <f t="array" aca="1" ref="P92"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92" s="18" cm="1">
        <f t="array" aca="1" ref="Q92" ca="1">IF(TablaDatosCompletos[[#This Row],[UsarAI]]="NO",0,INDIRECT(CONCATENATE(TablaDatosCompletos[[#This Row],[CodigoProyecto]],"!H",CELL("fila",INDIRECT(TablaDatosCompletos[[#This Row],[Referencia]]))+6)))</f>
        <v>0</v>
      </c>
      <c r="R92" s="18" t="str" cm="1">
        <f t="array" aca="1" ref="R92" ca="1">IF(INDIRECT(CONCATENATE(TablaDatosCompletos[[#This Row],[CodigoProyecto]],"!G",CELL("fila",INDIRECT(TablaDatosCompletos[[#This Row],[Referencia]]))+6))=0,"",INDIRECT(CONCATENATE(TablaDatosCompletos[[#This Row],[CodigoProyecto]],"!G",CELL("fila",INDIRECT(TablaDatosCompletos[[#This Row],[Referencia]]))+6)))</f>
        <v>KW  </v>
      </c>
      <c r="S92" s="125" t="str" cm="1">
        <f t="array" aca="1" ref="S92" ca="1">IF(INDIRECT(CONCATENATE(TablaDatosCompletos[[#This Row],[CodigoProyecto]],"!E",CELL("fila",INDIRECT(TablaDatosCompletos[[#This Row],[Referencia]]))+7))=0,"",INDIRECT(CONCATENATE(TablaDatosCompletos[[#This Row],[CodigoProyecto]],"!E",CELL("fila",INDIRECT(TablaDatosCompletos[[#This Row],[Referencia]]))+7)))</f>
        <v>RCR32</v>
      </c>
      <c r="T92" s="126" t="str" cm="1">
        <f t="array" aca="1" ref="T92"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92" s="127" cm="1">
        <f t="array" aca="1" ref="U92" ca="1">IF(TablaDatosCompletos[[#This Row],[UsarAI]]="NO",0,INDIRECT(CONCATENATE(TablaDatosCompletos[[#This Row],[CodigoProyecto]],"!H",CELL("fila",INDIRECT(TablaDatosCompletos[[#This Row],[Referencia]]))+7)))</f>
        <v>0</v>
      </c>
      <c r="V92" s="126" t="str" cm="1">
        <f t="array" aca="1" ref="V92" ca="1">IF(INDIRECT(CONCATENATE(TablaDatosCompletos[[#This Row],[CodigoProyecto]],"!G",CELL("fila",INDIRECT(TablaDatosCompletos[[#This Row],[Referencia]]))+7))=0,"",INDIRECT(CONCATENATE(TablaDatosCompletos[[#This Row],[CodigoProyecto]],"!G",CELL("fila",INDIRECT(TablaDatosCompletos[[#This Row],[Referencia]]))+7)))</f>
        <v>MW</v>
      </c>
    </row>
    <row r="93" spans="1:22" ht="72.5" x14ac:dyDescent="0.35">
      <c r="A93" s="17">
        <f>DatosGenerales!$D$7</f>
        <v>0</v>
      </c>
      <c r="B93" s="17">
        <f>DatosGenerales!$D$11</f>
        <v>0</v>
      </c>
      <c r="C93" s="17" cm="1">
        <f t="array" aca="1" ref="C93" ca="1">INDIRECT(CONCATENATE(TablaDatosCompletos[[#This Row],[CodigoProyecto]],"!$E$3"))</f>
        <v>0</v>
      </c>
      <c r="D93" s="17" t="str">
        <f ca="1">IF(TablaDatosCompletos[[#This Row],[Proyecto]]=0,"NO","SI")</f>
        <v>NO</v>
      </c>
      <c r="E93" s="17" t="s">
        <v>12</v>
      </c>
      <c r="F93" s="17" t="s">
        <v>227</v>
      </c>
      <c r="G93" s="20" t="s">
        <v>74</v>
      </c>
      <c r="H93" s="20" t="s">
        <v>43</v>
      </c>
      <c r="I93" s="19" t="s">
        <v>44</v>
      </c>
      <c r="J93" s="17" t="s">
        <v>83</v>
      </c>
      <c r="K93" s="18" t="s">
        <v>84</v>
      </c>
      <c r="L93" s="18" t="s">
        <v>450</v>
      </c>
      <c r="M93" s="18" t="str" cm="1">
        <f t="array" aca="1" ref="M93" ca="1">IF(INDIRECT(CONCATENATE(TablaDatosCompletos[[#This Row],[CodigoProyecto]],"!B",CELL("fila",INDIRECT(TablaDatosCompletos[[#This Row],[Referencia]]))))="Incluir","SI","NO")</f>
        <v>NO</v>
      </c>
      <c r="N93" s="40" cm="1">
        <f t="array" aca="1" ref="N93" ca="1">IF(TablaDatosCompletos[[#This Row],[UsarAI]]="NO",0,INDIRECT(CONCATENATE(TablaDatosCompletos[[#This Row],[CodigoProyecto]],"!E",CELL("fila",INDIRECT(TablaDatosCompletos[[#This Row],[Referencia]]))+2)))</f>
        <v>0</v>
      </c>
      <c r="O93" s="18" t="str" cm="1">
        <f t="array" aca="1" ref="O93" ca="1">IF(INDIRECT(CONCATENATE(TablaDatosCompletos[[#This Row],[CodigoProyecto]],"!E",CELL("fila",INDIRECT(TablaDatosCompletos[[#This Row],[Referencia]]))+6))=0,"",INDIRECT(CONCATENATE(TablaDatosCompletos[[#This Row],[CodigoProyecto]],"!E",CELL("fila",INDIRECT(TablaDatosCompletos[[#This Row],[Referencia]]))+6)))</f>
        <v>RCO22</v>
      </c>
      <c r="P93" s="18" t="str" cm="1">
        <f t="array" aca="1" ref="P93"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93" s="18" cm="1">
        <f t="array" aca="1" ref="Q93" ca="1">IF(TablaDatosCompletos[[#This Row],[UsarAI]]="NO",0,INDIRECT(CONCATENATE(TablaDatosCompletos[[#This Row],[CodigoProyecto]],"!H",CELL("fila",INDIRECT(TablaDatosCompletos[[#This Row],[Referencia]]))+6)))</f>
        <v>0</v>
      </c>
      <c r="R93" s="18" t="str" cm="1">
        <f t="array" aca="1" ref="R93" ca="1">IF(INDIRECT(CONCATENATE(TablaDatosCompletos[[#This Row],[CodigoProyecto]],"!G",CELL("fila",INDIRECT(TablaDatosCompletos[[#This Row],[Referencia]]))+6))=0,"",INDIRECT(CONCATENATE(TablaDatosCompletos[[#This Row],[CodigoProyecto]],"!G",CELL("fila",INDIRECT(TablaDatosCompletos[[#This Row],[Referencia]]))+6)))</f>
        <v>KW  </v>
      </c>
      <c r="S93" s="125" t="str" cm="1">
        <f t="array" aca="1" ref="S93" ca="1">IF(INDIRECT(CONCATENATE(TablaDatosCompletos[[#This Row],[CodigoProyecto]],"!E",CELL("fila",INDIRECT(TablaDatosCompletos[[#This Row],[Referencia]]))+7))=0,"",INDIRECT(CONCATENATE(TablaDatosCompletos[[#This Row],[CodigoProyecto]],"!E",CELL("fila",INDIRECT(TablaDatosCompletos[[#This Row],[Referencia]]))+7)))</f>
        <v>RCR32</v>
      </c>
      <c r="T93" s="126" t="str" cm="1">
        <f t="array" aca="1" ref="T93"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93" s="127" cm="1">
        <f t="array" aca="1" ref="U93" ca="1">IF(TablaDatosCompletos[[#This Row],[UsarAI]]="NO",0,INDIRECT(CONCATENATE(TablaDatosCompletos[[#This Row],[CodigoProyecto]],"!H",CELL("fila",INDIRECT(TablaDatosCompletos[[#This Row],[Referencia]]))+7)))</f>
        <v>0</v>
      </c>
      <c r="V93" s="126" t="str" cm="1">
        <f t="array" aca="1" ref="V93" ca="1">IF(INDIRECT(CONCATENATE(TablaDatosCompletos[[#This Row],[CodigoProyecto]],"!G",CELL("fila",INDIRECT(TablaDatosCompletos[[#This Row],[Referencia]]))+7))=0,"",INDIRECT(CONCATENATE(TablaDatosCompletos[[#This Row],[CodigoProyecto]],"!G",CELL("fila",INDIRECT(TablaDatosCompletos[[#This Row],[Referencia]]))+7)))</f>
        <v>MW</v>
      </c>
    </row>
    <row r="94" spans="1:22" ht="72.5" x14ac:dyDescent="0.35">
      <c r="A94" s="17">
        <f>DatosGenerales!$D$7</f>
        <v>0</v>
      </c>
      <c r="B94" s="17">
        <f>DatosGenerales!$D$11</f>
        <v>0</v>
      </c>
      <c r="C94" s="17" cm="1">
        <f t="array" aca="1" ref="C94" ca="1">INDIRECT(CONCATENATE(TablaDatosCompletos[[#This Row],[CodigoProyecto]],"!$E$3"))</f>
        <v>0</v>
      </c>
      <c r="D94" s="17" t="str">
        <f ca="1">IF(TablaDatosCompletos[[#This Row],[Proyecto]]=0,"NO","SI")</f>
        <v>NO</v>
      </c>
      <c r="E94" s="17" t="s">
        <v>12</v>
      </c>
      <c r="F94" s="17" t="s">
        <v>227</v>
      </c>
      <c r="G94" s="20" t="s">
        <v>74</v>
      </c>
      <c r="H94" s="20" t="s">
        <v>43</v>
      </c>
      <c r="I94" s="19" t="s">
        <v>44</v>
      </c>
      <c r="J94" s="17" t="s">
        <v>85</v>
      </c>
      <c r="K94" s="18" t="s">
        <v>86</v>
      </c>
      <c r="L94" s="18" t="s">
        <v>451</v>
      </c>
      <c r="M94" s="18" t="str" cm="1">
        <f t="array" aca="1" ref="M94" ca="1">IF(INDIRECT(CONCATENATE(TablaDatosCompletos[[#This Row],[CodigoProyecto]],"!B",CELL("fila",INDIRECT(TablaDatosCompletos[[#This Row],[Referencia]]))))="Incluir","SI","NO")</f>
        <v>NO</v>
      </c>
      <c r="N94" s="40" cm="1">
        <f t="array" aca="1" ref="N94" ca="1">IF(TablaDatosCompletos[[#This Row],[UsarAI]]="NO",0,INDIRECT(CONCATENATE(TablaDatosCompletos[[#This Row],[CodigoProyecto]],"!E",CELL("fila",INDIRECT(TablaDatosCompletos[[#This Row],[Referencia]]))+2)))</f>
        <v>0</v>
      </c>
      <c r="O94" s="18" t="str" cm="1">
        <f t="array" aca="1" ref="O94" ca="1">IF(INDIRECT(CONCATENATE(TablaDatosCompletos[[#This Row],[CodigoProyecto]],"!E",CELL("fila",INDIRECT(TablaDatosCompletos[[#This Row],[Referencia]]))+6))=0,"",INDIRECT(CONCATENATE(TablaDatosCompletos[[#This Row],[CodigoProyecto]],"!E",CELL("fila",INDIRECT(TablaDatosCompletos[[#This Row],[Referencia]]))+6)))</f>
        <v>RCO22</v>
      </c>
      <c r="P94" s="18" t="str" cm="1">
        <f t="array" aca="1" ref="P94"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94" s="18" cm="1">
        <f t="array" aca="1" ref="Q94" ca="1">IF(TablaDatosCompletos[[#This Row],[UsarAI]]="NO",0,INDIRECT(CONCATENATE(TablaDatosCompletos[[#This Row],[CodigoProyecto]],"!H",CELL("fila",INDIRECT(TablaDatosCompletos[[#This Row],[Referencia]]))+6)))</f>
        <v>0</v>
      </c>
      <c r="R94" s="18" t="str" cm="1">
        <f t="array" aca="1" ref="R94" ca="1">IF(INDIRECT(CONCATENATE(TablaDatosCompletos[[#This Row],[CodigoProyecto]],"!G",CELL("fila",INDIRECT(TablaDatosCompletos[[#This Row],[Referencia]]))+6))=0,"",INDIRECT(CONCATENATE(TablaDatosCompletos[[#This Row],[CodigoProyecto]],"!G",CELL("fila",INDIRECT(TablaDatosCompletos[[#This Row],[Referencia]]))+6)))</f>
        <v>KW  </v>
      </c>
      <c r="S94" s="125" t="str" cm="1">
        <f t="array" aca="1" ref="S94" ca="1">IF(INDIRECT(CONCATENATE(TablaDatosCompletos[[#This Row],[CodigoProyecto]],"!E",CELL("fila",INDIRECT(TablaDatosCompletos[[#This Row],[Referencia]]))+7))=0,"",INDIRECT(CONCATENATE(TablaDatosCompletos[[#This Row],[CodigoProyecto]],"!E",CELL("fila",INDIRECT(TablaDatosCompletos[[#This Row],[Referencia]]))+7)))</f>
        <v>RCR32</v>
      </c>
      <c r="T94" s="126" t="str" cm="1">
        <f t="array" aca="1" ref="T94"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94" s="127" cm="1">
        <f t="array" aca="1" ref="U94" ca="1">IF(TablaDatosCompletos[[#This Row],[UsarAI]]="NO",0,INDIRECT(CONCATENATE(TablaDatosCompletos[[#This Row],[CodigoProyecto]],"!H",CELL("fila",INDIRECT(TablaDatosCompletos[[#This Row],[Referencia]]))+7)))</f>
        <v>0</v>
      </c>
      <c r="V94" s="126" t="str" cm="1">
        <f t="array" aca="1" ref="V94" ca="1">IF(INDIRECT(CONCATENATE(TablaDatosCompletos[[#This Row],[CodigoProyecto]],"!G",CELL("fila",INDIRECT(TablaDatosCompletos[[#This Row],[Referencia]]))+7))=0,"",INDIRECT(CONCATENATE(TablaDatosCompletos[[#This Row],[CodigoProyecto]],"!G",CELL("fila",INDIRECT(TablaDatosCompletos[[#This Row],[Referencia]]))+7)))</f>
        <v>MW</v>
      </c>
    </row>
    <row r="95" spans="1:22" ht="72.5" x14ac:dyDescent="0.35">
      <c r="A95" s="17">
        <f>DatosGenerales!$D$7</f>
        <v>0</v>
      </c>
      <c r="B95" s="17">
        <f>DatosGenerales!$D$11</f>
        <v>0</v>
      </c>
      <c r="C95" s="17" cm="1">
        <f t="array" aca="1" ref="C95" ca="1">INDIRECT(CONCATENATE(TablaDatosCompletos[[#This Row],[CodigoProyecto]],"!$E$3"))</f>
        <v>0</v>
      </c>
      <c r="D95" s="17" t="str">
        <f ca="1">IF(TablaDatosCompletos[[#This Row],[Proyecto]]=0,"NO","SI")</f>
        <v>NO</v>
      </c>
      <c r="E95" s="17" t="s">
        <v>12</v>
      </c>
      <c r="F95" s="17" t="s">
        <v>227</v>
      </c>
      <c r="G95" s="20" t="s">
        <v>74</v>
      </c>
      <c r="H95" s="20" t="s">
        <v>43</v>
      </c>
      <c r="I95" s="19" t="s">
        <v>44</v>
      </c>
      <c r="J95" s="17" t="s">
        <v>87</v>
      </c>
      <c r="K95" s="18" t="s">
        <v>88</v>
      </c>
      <c r="L95" s="18" t="s">
        <v>452</v>
      </c>
      <c r="M95" s="18" t="str" cm="1">
        <f t="array" aca="1" ref="M95" ca="1">IF(INDIRECT(CONCATENATE(TablaDatosCompletos[[#This Row],[CodigoProyecto]],"!B",CELL("fila",INDIRECT(TablaDatosCompletos[[#This Row],[Referencia]]))))="Incluir","SI","NO")</f>
        <v>NO</v>
      </c>
      <c r="N95" s="40" cm="1">
        <f t="array" aca="1" ref="N95" ca="1">IF(TablaDatosCompletos[[#This Row],[UsarAI]]="NO",0,INDIRECT(CONCATENATE(TablaDatosCompletos[[#This Row],[CodigoProyecto]],"!E",CELL("fila",INDIRECT(TablaDatosCompletos[[#This Row],[Referencia]]))+2)))</f>
        <v>0</v>
      </c>
      <c r="O95" s="18" t="str" cm="1">
        <f t="array" aca="1" ref="O95" ca="1">IF(INDIRECT(CONCATENATE(TablaDatosCompletos[[#This Row],[CodigoProyecto]],"!E",CELL("fila",INDIRECT(TablaDatosCompletos[[#This Row],[Referencia]]))+6))=0,"",INDIRECT(CONCATENATE(TablaDatosCompletos[[#This Row],[CodigoProyecto]],"!E",CELL("fila",INDIRECT(TablaDatosCompletos[[#This Row],[Referencia]]))+6)))</f>
        <v>RCO22</v>
      </c>
      <c r="P95" s="18" t="str" cm="1">
        <f t="array" aca="1" ref="P95"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95" s="18" cm="1">
        <f t="array" aca="1" ref="Q95" ca="1">IF(TablaDatosCompletos[[#This Row],[UsarAI]]="NO",0,INDIRECT(CONCATENATE(TablaDatosCompletos[[#This Row],[CodigoProyecto]],"!H",CELL("fila",INDIRECT(TablaDatosCompletos[[#This Row],[Referencia]]))+6)))</f>
        <v>0</v>
      </c>
      <c r="R95" s="18" t="str" cm="1">
        <f t="array" aca="1" ref="R95" ca="1">IF(INDIRECT(CONCATENATE(TablaDatosCompletos[[#This Row],[CodigoProyecto]],"!G",CELL("fila",INDIRECT(TablaDatosCompletos[[#This Row],[Referencia]]))+6))=0,"",INDIRECT(CONCATENATE(TablaDatosCompletos[[#This Row],[CodigoProyecto]],"!G",CELL("fila",INDIRECT(TablaDatosCompletos[[#This Row],[Referencia]]))+6)))</f>
        <v>KW  </v>
      </c>
      <c r="S95" s="125" t="str" cm="1">
        <f t="array" aca="1" ref="S95" ca="1">IF(INDIRECT(CONCATENATE(TablaDatosCompletos[[#This Row],[CodigoProyecto]],"!E",CELL("fila",INDIRECT(TablaDatosCompletos[[#This Row],[Referencia]]))+7))=0,"",INDIRECT(CONCATENATE(TablaDatosCompletos[[#This Row],[CodigoProyecto]],"!E",CELL("fila",INDIRECT(TablaDatosCompletos[[#This Row],[Referencia]]))+7)))</f>
        <v>RCR32</v>
      </c>
      <c r="T95" s="126" t="str" cm="1">
        <f t="array" aca="1" ref="T95"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95" s="127" cm="1">
        <f t="array" aca="1" ref="U95" ca="1">IF(TablaDatosCompletos[[#This Row],[UsarAI]]="NO",0,INDIRECT(CONCATENATE(TablaDatosCompletos[[#This Row],[CodigoProyecto]],"!H",CELL("fila",INDIRECT(TablaDatosCompletos[[#This Row],[Referencia]]))+7)))</f>
        <v>0</v>
      </c>
      <c r="V95" s="126" t="str" cm="1">
        <f t="array" aca="1" ref="V95" ca="1">IF(INDIRECT(CONCATENATE(TablaDatosCompletos[[#This Row],[CodigoProyecto]],"!G",CELL("fila",INDIRECT(TablaDatosCompletos[[#This Row],[Referencia]]))+7))=0,"",INDIRECT(CONCATENATE(TablaDatosCompletos[[#This Row],[CodigoProyecto]],"!G",CELL("fila",INDIRECT(TablaDatosCompletos[[#This Row],[Referencia]]))+7)))</f>
        <v>MW</v>
      </c>
    </row>
    <row r="96" spans="1:22" ht="72.5" x14ac:dyDescent="0.35">
      <c r="A96" s="17">
        <f>DatosGenerales!$D$7</f>
        <v>0</v>
      </c>
      <c r="B96" s="17">
        <f>DatosGenerales!$D$11</f>
        <v>0</v>
      </c>
      <c r="C96" s="17" cm="1">
        <f t="array" aca="1" ref="C96" ca="1">INDIRECT(CONCATENATE(TablaDatosCompletos[[#This Row],[CodigoProyecto]],"!$E$3"))</f>
        <v>0</v>
      </c>
      <c r="D96" s="17" t="str">
        <f ca="1">IF(TablaDatosCompletos[[#This Row],[Proyecto]]=0,"NO","SI")</f>
        <v>NO</v>
      </c>
      <c r="E96" s="17" t="s">
        <v>12</v>
      </c>
      <c r="F96" s="17" t="s">
        <v>227</v>
      </c>
      <c r="G96" s="20" t="s">
        <v>74</v>
      </c>
      <c r="H96" s="20" t="s">
        <v>43</v>
      </c>
      <c r="I96" s="19" t="s">
        <v>44</v>
      </c>
      <c r="J96" s="17" t="s">
        <v>89</v>
      </c>
      <c r="K96" s="18" t="s">
        <v>90</v>
      </c>
      <c r="L96" s="18" t="s">
        <v>453</v>
      </c>
      <c r="M96" s="18" t="str" cm="1">
        <f t="array" aca="1" ref="M96" ca="1">IF(INDIRECT(CONCATENATE(TablaDatosCompletos[[#This Row],[CodigoProyecto]],"!B",CELL("fila",INDIRECT(TablaDatosCompletos[[#This Row],[Referencia]]))))="Incluir","SI","NO")</f>
        <v>NO</v>
      </c>
      <c r="N96" s="40" cm="1">
        <f t="array" aca="1" ref="N96" ca="1">IF(TablaDatosCompletos[[#This Row],[UsarAI]]="NO",0,INDIRECT(CONCATENATE(TablaDatosCompletos[[#This Row],[CodigoProyecto]],"!E",CELL("fila",INDIRECT(TablaDatosCompletos[[#This Row],[Referencia]]))+2)))</f>
        <v>0</v>
      </c>
      <c r="O96" s="18" t="str" cm="1">
        <f t="array" aca="1" ref="O96" ca="1">IF(INDIRECT(CONCATENATE(TablaDatosCompletos[[#This Row],[CodigoProyecto]],"!E",CELL("fila",INDIRECT(TablaDatosCompletos[[#This Row],[Referencia]]))+6))=0,"",INDIRECT(CONCATENATE(TablaDatosCompletos[[#This Row],[CodigoProyecto]],"!E",CELL("fila",INDIRECT(TablaDatosCompletos[[#This Row],[Referencia]]))+6)))</f>
        <v>RCO22</v>
      </c>
      <c r="P96" s="18" t="str" cm="1">
        <f t="array" aca="1" ref="P96"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96" s="18" cm="1">
        <f t="array" aca="1" ref="Q96" ca="1">IF(TablaDatosCompletos[[#This Row],[UsarAI]]="NO",0,INDIRECT(CONCATENATE(TablaDatosCompletos[[#This Row],[CodigoProyecto]],"!H",CELL("fila",INDIRECT(TablaDatosCompletos[[#This Row],[Referencia]]))+6)))</f>
        <v>0</v>
      </c>
      <c r="R96" s="18" t="str" cm="1">
        <f t="array" aca="1" ref="R96" ca="1">IF(INDIRECT(CONCATENATE(TablaDatosCompletos[[#This Row],[CodigoProyecto]],"!G",CELL("fila",INDIRECT(TablaDatosCompletos[[#This Row],[Referencia]]))+6))=0,"",INDIRECT(CONCATENATE(TablaDatosCompletos[[#This Row],[CodigoProyecto]],"!G",CELL("fila",INDIRECT(TablaDatosCompletos[[#This Row],[Referencia]]))+6)))</f>
        <v>KW  </v>
      </c>
      <c r="S96" s="125" t="str" cm="1">
        <f t="array" aca="1" ref="S96" ca="1">IF(INDIRECT(CONCATENATE(TablaDatosCompletos[[#This Row],[CodigoProyecto]],"!E",CELL("fila",INDIRECT(TablaDatosCompletos[[#This Row],[Referencia]]))+7))=0,"",INDIRECT(CONCATENATE(TablaDatosCompletos[[#This Row],[CodigoProyecto]],"!E",CELL("fila",INDIRECT(TablaDatosCompletos[[#This Row],[Referencia]]))+7)))</f>
        <v>RCR32</v>
      </c>
      <c r="T96" s="126" t="str" cm="1">
        <f t="array" aca="1" ref="T96"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96" s="127" cm="1">
        <f t="array" aca="1" ref="U96" ca="1">IF(TablaDatosCompletos[[#This Row],[UsarAI]]="NO",0,INDIRECT(CONCATENATE(TablaDatosCompletos[[#This Row],[CodigoProyecto]],"!H",CELL("fila",INDIRECT(TablaDatosCompletos[[#This Row],[Referencia]]))+7)))</f>
        <v>0</v>
      </c>
      <c r="V96" s="126" t="str" cm="1">
        <f t="array" aca="1" ref="V96" ca="1">IF(INDIRECT(CONCATENATE(TablaDatosCompletos[[#This Row],[CodigoProyecto]],"!G",CELL("fila",INDIRECT(TablaDatosCompletos[[#This Row],[Referencia]]))+7))=0,"",INDIRECT(CONCATENATE(TablaDatosCompletos[[#This Row],[CodigoProyecto]],"!G",CELL("fila",INDIRECT(TablaDatosCompletos[[#This Row],[Referencia]]))+7)))</f>
        <v>MW</v>
      </c>
    </row>
    <row r="97" spans="1:22" ht="72.5" x14ac:dyDescent="0.35">
      <c r="A97" s="17">
        <f>DatosGenerales!$D$7</f>
        <v>0</v>
      </c>
      <c r="B97" s="17">
        <f>DatosGenerales!$D$11</f>
        <v>0</v>
      </c>
      <c r="C97" s="17" cm="1">
        <f t="array" aca="1" ref="C97" ca="1">INDIRECT(CONCATENATE(TablaDatosCompletos[[#This Row],[CodigoProyecto]],"!$E$3"))</f>
        <v>0</v>
      </c>
      <c r="D97" s="17" t="str">
        <f ca="1">IF(TablaDatosCompletos[[#This Row],[Proyecto]]=0,"NO","SI")</f>
        <v>NO</v>
      </c>
      <c r="E97" s="17" t="s">
        <v>12</v>
      </c>
      <c r="F97" s="17" t="s">
        <v>227</v>
      </c>
      <c r="G97" s="20" t="s">
        <v>74</v>
      </c>
      <c r="H97" s="20" t="s">
        <v>43</v>
      </c>
      <c r="I97" s="19" t="s">
        <v>44</v>
      </c>
      <c r="J97" s="17" t="s">
        <v>91</v>
      </c>
      <c r="K97" s="18" t="s">
        <v>92</v>
      </c>
      <c r="L97" s="18" t="s">
        <v>454</v>
      </c>
      <c r="M97" s="18" t="str" cm="1">
        <f t="array" aca="1" ref="M97" ca="1">IF(INDIRECT(CONCATENATE(TablaDatosCompletos[[#This Row],[CodigoProyecto]],"!B",CELL("fila",INDIRECT(TablaDatosCompletos[[#This Row],[Referencia]]))))="Incluir","SI","NO")</f>
        <v>NO</v>
      </c>
      <c r="N97" s="40" cm="1">
        <f t="array" aca="1" ref="N97" ca="1">IF(TablaDatosCompletos[[#This Row],[UsarAI]]="NO",0,INDIRECT(CONCATENATE(TablaDatosCompletos[[#This Row],[CodigoProyecto]],"!E",CELL("fila",INDIRECT(TablaDatosCompletos[[#This Row],[Referencia]]))+2)))</f>
        <v>0</v>
      </c>
      <c r="O97" s="18" t="str" cm="1">
        <f t="array" aca="1" ref="O97" ca="1">IF(INDIRECT(CONCATENATE(TablaDatosCompletos[[#This Row],[CodigoProyecto]],"!E",CELL("fila",INDIRECT(TablaDatosCompletos[[#This Row],[Referencia]]))+6))=0,"",INDIRECT(CONCATENATE(TablaDatosCompletos[[#This Row],[CodigoProyecto]],"!E",CELL("fila",INDIRECT(TablaDatosCompletos[[#This Row],[Referencia]]))+6)))</f>
        <v>RCO22</v>
      </c>
      <c r="P97" s="18" t="str" cm="1">
        <f t="array" aca="1" ref="P97"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97" s="18" cm="1">
        <f t="array" aca="1" ref="Q97" ca="1">IF(TablaDatosCompletos[[#This Row],[UsarAI]]="NO",0,INDIRECT(CONCATENATE(TablaDatosCompletos[[#This Row],[CodigoProyecto]],"!H",CELL("fila",INDIRECT(TablaDatosCompletos[[#This Row],[Referencia]]))+6)))</f>
        <v>0</v>
      </c>
      <c r="R97" s="18" t="str" cm="1">
        <f t="array" aca="1" ref="R97" ca="1">IF(INDIRECT(CONCATENATE(TablaDatosCompletos[[#This Row],[CodigoProyecto]],"!G",CELL("fila",INDIRECT(TablaDatosCompletos[[#This Row],[Referencia]]))+6))=0,"",INDIRECT(CONCATENATE(TablaDatosCompletos[[#This Row],[CodigoProyecto]],"!G",CELL("fila",INDIRECT(TablaDatosCompletos[[#This Row],[Referencia]]))+6)))</f>
        <v>KW  </v>
      </c>
      <c r="S97" s="125" t="str" cm="1">
        <f t="array" aca="1" ref="S97" ca="1">IF(INDIRECT(CONCATENATE(TablaDatosCompletos[[#This Row],[CodigoProyecto]],"!E",CELL("fila",INDIRECT(TablaDatosCompletos[[#This Row],[Referencia]]))+7))=0,"",INDIRECT(CONCATENATE(TablaDatosCompletos[[#This Row],[CodigoProyecto]],"!E",CELL("fila",INDIRECT(TablaDatosCompletos[[#This Row],[Referencia]]))+7)))</f>
        <v>RCR32</v>
      </c>
      <c r="T97" s="126" t="str" cm="1">
        <f t="array" aca="1" ref="T97"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97" s="127" cm="1">
        <f t="array" aca="1" ref="U97" ca="1">IF(TablaDatosCompletos[[#This Row],[UsarAI]]="NO",0,INDIRECT(CONCATENATE(TablaDatosCompletos[[#This Row],[CodigoProyecto]],"!H",CELL("fila",INDIRECT(TablaDatosCompletos[[#This Row],[Referencia]]))+7)))</f>
        <v>0</v>
      </c>
      <c r="V97" s="126" t="str" cm="1">
        <f t="array" aca="1" ref="V97" ca="1">IF(INDIRECT(CONCATENATE(TablaDatosCompletos[[#This Row],[CodigoProyecto]],"!G",CELL("fila",INDIRECT(TablaDatosCompletos[[#This Row],[Referencia]]))+7))=0,"",INDIRECT(CONCATENATE(TablaDatosCompletos[[#This Row],[CodigoProyecto]],"!G",CELL("fila",INDIRECT(TablaDatosCompletos[[#This Row],[Referencia]]))+7)))</f>
        <v>MW</v>
      </c>
    </row>
    <row r="98" spans="1:22" ht="72.5" x14ac:dyDescent="0.35">
      <c r="A98" s="17">
        <f>DatosGenerales!$D$7</f>
        <v>0</v>
      </c>
      <c r="B98" s="17">
        <f>DatosGenerales!$D$11</f>
        <v>0</v>
      </c>
      <c r="C98" s="17" cm="1">
        <f t="array" aca="1" ref="C98" ca="1">INDIRECT(CONCATENATE(TablaDatosCompletos[[#This Row],[CodigoProyecto]],"!$E$3"))</f>
        <v>0</v>
      </c>
      <c r="D98" s="17" t="str">
        <f ca="1">IF(TablaDatosCompletos[[#This Row],[Proyecto]]=0,"NO","SI")</f>
        <v>NO</v>
      </c>
      <c r="E98" s="17" t="s">
        <v>12</v>
      </c>
      <c r="F98" s="17" t="s">
        <v>227</v>
      </c>
      <c r="G98" s="20" t="s">
        <v>74</v>
      </c>
      <c r="H98" s="20" t="s">
        <v>45</v>
      </c>
      <c r="I98" s="19" t="s">
        <v>46</v>
      </c>
      <c r="J98" s="17" t="s">
        <v>93</v>
      </c>
      <c r="K98" s="18" t="s">
        <v>94</v>
      </c>
      <c r="L98" s="18" t="s">
        <v>455</v>
      </c>
      <c r="M98" s="18" t="str" cm="1">
        <f t="array" aca="1" ref="M98" ca="1">IF(INDIRECT(CONCATENATE(TablaDatosCompletos[[#This Row],[CodigoProyecto]],"!B",CELL("fila",INDIRECT(TablaDatosCompletos[[#This Row],[Referencia]]))))="Incluir","SI","NO")</f>
        <v>NO</v>
      </c>
      <c r="N98" s="40" cm="1">
        <f t="array" aca="1" ref="N98" ca="1">IF(TablaDatosCompletos[[#This Row],[UsarAI]]="NO",0,INDIRECT(CONCATENATE(TablaDatosCompletos[[#This Row],[CodigoProyecto]],"!E",CELL("fila",INDIRECT(TablaDatosCompletos[[#This Row],[Referencia]]))+2)))</f>
        <v>0</v>
      </c>
      <c r="O98" s="18" t="str" cm="1">
        <f t="array" aca="1" ref="O98" ca="1">IF(INDIRECT(CONCATENATE(TablaDatosCompletos[[#This Row],[CodigoProyecto]],"!E",CELL("fila",INDIRECT(TablaDatosCompletos[[#This Row],[Referencia]]))+6))=0,"",INDIRECT(CONCATENATE(TablaDatosCompletos[[#This Row],[CodigoProyecto]],"!E",CELL("fila",INDIRECT(TablaDatosCompletos[[#This Row],[Referencia]]))+6)))</f>
        <v>RCO54</v>
      </c>
      <c r="P98" s="18" t="str" cm="1">
        <f t="array" aca="1" ref="P98" ca="1">IF(INDIRECT(CONCATENATE(TablaDatosCompletos[[#This Row],[CodigoProyecto]],"!F",CELL("fila",INDIRECT(TablaDatosCompletos[[#This Row],[Referencia]]))+6))=0,"",INDIRECT(CONCATENATE(TablaDatosCompletos[[#This Row],[CodigoProyecto]],"!F",CELL("fila",INDIRECT(TablaDatosCompletos[[#This Row],[Referencia]]))+6)))</f>
        <v>RCO54 Intermodal</v>
      </c>
      <c r="Q98" s="18" cm="1">
        <f t="array" aca="1" ref="Q98" ca="1">IF(TablaDatosCompletos[[#This Row],[UsarAI]]="NO",0,INDIRECT(CONCATENATE(TablaDatosCompletos[[#This Row],[CodigoProyecto]],"!H",CELL("fila",INDIRECT(TablaDatosCompletos[[#This Row],[Referencia]]))+6)))</f>
        <v>0</v>
      </c>
      <c r="R98" s="18" t="str" cm="1">
        <f t="array" aca="1" ref="R98" ca="1">IF(INDIRECT(CONCATENATE(TablaDatosCompletos[[#This Row],[CodigoProyecto]],"!G",CELL("fila",INDIRECT(TablaDatosCompletos[[#This Row],[Referencia]]))+6))=0,"",INDIRECT(CONCATENATE(TablaDatosCompletos[[#This Row],[CodigoProyecto]],"!G",CELL("fila",INDIRECT(TablaDatosCompletos[[#This Row],[Referencia]]))+6)))</f>
        <v>RCO54:Conexiones intermodales</v>
      </c>
      <c r="S98" s="125" t="str" cm="1">
        <f t="array" aca="1" ref="S98" ca="1">IF(INDIRECT(CONCATENATE(TablaDatosCompletos[[#This Row],[CodigoProyecto]],"!E",CELL("fila",INDIRECT(TablaDatosCompletos[[#This Row],[Referencia]]))+7))=0,"",INDIRECT(CONCATENATE(TablaDatosCompletos[[#This Row],[CodigoProyecto]],"!E",CELL("fila",INDIRECT(TablaDatosCompletos[[#This Row],[Referencia]]))+7)))</f>
        <v>RCR62</v>
      </c>
      <c r="T98" s="126" t="str" cm="1">
        <f t="array" aca="1" ref="T98"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98" s="127" cm="1">
        <f t="array" aca="1" ref="U98" ca="1">IF(TablaDatosCompletos[[#This Row],[UsarAI]]="NO",0,INDIRECT(CONCATENATE(TablaDatosCompletos[[#This Row],[CodigoProyecto]],"!H",CELL("fila",INDIRECT(TablaDatosCompletos[[#This Row],[Referencia]]))+7)))</f>
        <v>0</v>
      </c>
      <c r="V98" s="126" t="str" cm="1">
        <f t="array" aca="1" ref="V98" ca="1">IF(INDIRECT(CONCATENATE(TablaDatosCompletos[[#This Row],[CodigoProyecto]],"!G",CELL("fila",INDIRECT(TablaDatosCompletos[[#This Row],[Referencia]]))+7))=0,"",INDIRECT(CONCATENATE(TablaDatosCompletos[[#This Row],[CodigoProyecto]],"!G",CELL("fila",INDIRECT(TablaDatosCompletos[[#This Row],[Referencia]]))+7)))</f>
        <v>RCR 62: Usuarios / año</v>
      </c>
    </row>
    <row r="99" spans="1:22" ht="72.5" x14ac:dyDescent="0.35">
      <c r="A99" s="17">
        <f>DatosGenerales!$D$7</f>
        <v>0</v>
      </c>
      <c r="B99" s="17">
        <f>DatosGenerales!$D$11</f>
        <v>0</v>
      </c>
      <c r="C99" s="17" cm="1">
        <f t="array" aca="1" ref="C99" ca="1">INDIRECT(CONCATENATE(TablaDatosCompletos[[#This Row],[CodigoProyecto]],"!$E$3"))</f>
        <v>0</v>
      </c>
      <c r="D99" s="17" t="str">
        <f ca="1">IF(TablaDatosCompletos[[#This Row],[Proyecto]]=0,"NO","SI")</f>
        <v>NO</v>
      </c>
      <c r="E99" s="17" t="s">
        <v>12</v>
      </c>
      <c r="F99" s="17" t="s">
        <v>227</v>
      </c>
      <c r="G99" s="20" t="s">
        <v>74</v>
      </c>
      <c r="H99" s="20" t="s">
        <v>45</v>
      </c>
      <c r="I99" s="19" t="s">
        <v>46</v>
      </c>
      <c r="J99" s="17" t="s">
        <v>95</v>
      </c>
      <c r="K99" s="18" t="s">
        <v>96</v>
      </c>
      <c r="L99" s="18" t="s">
        <v>456</v>
      </c>
      <c r="M99" s="18" t="str" cm="1">
        <f t="array" aca="1" ref="M99" ca="1">IF(INDIRECT(CONCATENATE(TablaDatosCompletos[[#This Row],[CodigoProyecto]],"!B",CELL("fila",INDIRECT(TablaDatosCompletos[[#This Row],[Referencia]]))))="Incluir","SI","NO")</f>
        <v>NO</v>
      </c>
      <c r="N99" s="40" cm="1">
        <f t="array" aca="1" ref="N99" ca="1">IF(TablaDatosCompletos[[#This Row],[UsarAI]]="NO",0,INDIRECT(CONCATENATE(TablaDatosCompletos[[#This Row],[CodigoProyecto]],"!E",CELL("fila",INDIRECT(TablaDatosCompletos[[#This Row],[Referencia]]))+2)))</f>
        <v>0</v>
      </c>
      <c r="O99" s="18" t="str" cm="1">
        <f t="array" aca="1" ref="O99" ca="1">IF(INDIRECT(CONCATENATE(TablaDatosCompletos[[#This Row],[CodigoProyecto]],"!E",CELL("fila",INDIRECT(TablaDatosCompletos[[#This Row],[Referencia]]))+6))=0,"",INDIRECT(CONCATENATE(TablaDatosCompletos[[#This Row],[CodigoProyecto]],"!E",CELL("fila",INDIRECT(TablaDatosCompletos[[#This Row],[Referencia]]))+6)))</f>
        <v>RCO57</v>
      </c>
      <c r="P99" s="18" t="str" cm="1">
        <f t="array" aca="1" ref="P99"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99" s="18" cm="1">
        <f t="array" aca="1" ref="Q99" ca="1">IF(TablaDatosCompletos[[#This Row],[UsarAI]]="NO",0,INDIRECT(CONCATENATE(TablaDatosCompletos[[#This Row],[CodigoProyecto]],"!H",CELL("fila",INDIRECT(TablaDatosCompletos[[#This Row],[Referencia]]))+6)))</f>
        <v>0</v>
      </c>
      <c r="R99" s="18" t="str" cm="1">
        <f t="array" aca="1" ref="R99" ca="1">IF(INDIRECT(CONCATENATE(TablaDatosCompletos[[#This Row],[CodigoProyecto]],"!G",CELL("fila",INDIRECT(TablaDatosCompletos[[#This Row],[Referencia]]))+6))=0,"",INDIRECT(CONCATENATE(TablaDatosCompletos[[#This Row],[CodigoProyecto]],"!G",CELL("fila",INDIRECT(TablaDatosCompletos[[#This Row],[Referencia]]))+6)))</f>
        <v>RCO 57:Pasajeros</v>
      </c>
      <c r="S99" s="125" t="str" cm="1">
        <f t="array" aca="1" ref="S99" ca="1">IF(INDIRECT(CONCATENATE(TablaDatosCompletos[[#This Row],[CodigoProyecto]],"!E",CELL("fila",INDIRECT(TablaDatosCompletos[[#This Row],[Referencia]]))+7))=0,"",INDIRECT(CONCATENATE(TablaDatosCompletos[[#This Row],[CodigoProyecto]],"!E",CELL("fila",INDIRECT(TablaDatosCompletos[[#This Row],[Referencia]]))+7)))</f>
        <v>RCR62</v>
      </c>
      <c r="T99" s="126" t="str" cm="1">
        <f t="array" aca="1" ref="T99"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99" s="127" cm="1">
        <f t="array" aca="1" ref="U99" ca="1">IF(TablaDatosCompletos[[#This Row],[UsarAI]]="NO",0,INDIRECT(CONCATENATE(TablaDatosCompletos[[#This Row],[CodigoProyecto]],"!H",CELL("fila",INDIRECT(TablaDatosCompletos[[#This Row],[Referencia]]))+7)))</f>
        <v>0</v>
      </c>
      <c r="V99" s="126" t="str" cm="1">
        <f t="array" aca="1" ref="V99" ca="1">IF(INDIRECT(CONCATENATE(TablaDatosCompletos[[#This Row],[CodigoProyecto]],"!G",CELL("fila",INDIRECT(TablaDatosCompletos[[#This Row],[Referencia]]))+7))=0,"",INDIRECT(CONCATENATE(TablaDatosCompletos[[#This Row],[CodigoProyecto]],"!G",CELL("fila",INDIRECT(TablaDatosCompletos[[#This Row],[Referencia]]))+7)))</f>
        <v>RCR 62: Usuarios / año</v>
      </c>
    </row>
    <row r="100" spans="1:22" ht="72.5" x14ac:dyDescent="0.35">
      <c r="A100" s="17">
        <f>DatosGenerales!$D$7</f>
        <v>0</v>
      </c>
      <c r="B100" s="17">
        <f>DatosGenerales!$D$11</f>
        <v>0</v>
      </c>
      <c r="C100" s="17" cm="1">
        <f t="array" aca="1" ref="C100" ca="1">INDIRECT(CONCATENATE(TablaDatosCompletos[[#This Row],[CodigoProyecto]],"!$E$3"))</f>
        <v>0</v>
      </c>
      <c r="D100" s="17" t="str">
        <f ca="1">IF(TablaDatosCompletos[[#This Row],[Proyecto]]=0,"NO","SI")</f>
        <v>NO</v>
      </c>
      <c r="E100" s="17" t="s">
        <v>12</v>
      </c>
      <c r="F100" s="17" t="s">
        <v>227</v>
      </c>
      <c r="G100" s="20" t="s">
        <v>74</v>
      </c>
      <c r="H100" s="20" t="s">
        <v>45</v>
      </c>
      <c r="I100" s="19" t="s">
        <v>46</v>
      </c>
      <c r="J100" s="17" t="s">
        <v>97</v>
      </c>
      <c r="K100" s="18" t="s">
        <v>98</v>
      </c>
      <c r="L100" s="18" t="s">
        <v>457</v>
      </c>
      <c r="M100" s="18" t="str" cm="1">
        <f t="array" aca="1" ref="M100" ca="1">IF(INDIRECT(CONCATENATE(TablaDatosCompletos[[#This Row],[CodigoProyecto]],"!B",CELL("fila",INDIRECT(TablaDatosCompletos[[#This Row],[Referencia]]))))="Incluir","SI","NO")</f>
        <v>NO</v>
      </c>
      <c r="N100" s="40" cm="1">
        <f t="array" aca="1" ref="N100" ca="1">IF(TablaDatosCompletos[[#This Row],[UsarAI]]="NO",0,INDIRECT(CONCATENATE(TablaDatosCompletos[[#This Row],[CodigoProyecto]],"!E",CELL("fila",INDIRECT(TablaDatosCompletos[[#This Row],[Referencia]]))+2)))</f>
        <v>0</v>
      </c>
      <c r="O100" s="18" t="str" cm="1">
        <f t="array" aca="1" ref="O100" ca="1">IF(INDIRECT(CONCATENATE(TablaDatosCompletos[[#This Row],[CodigoProyecto]],"!E",CELL("fila",INDIRECT(TablaDatosCompletos[[#This Row],[Referencia]]))+6))=0,"",INDIRECT(CONCATENATE(TablaDatosCompletos[[#This Row],[CodigoProyecto]],"!E",CELL("fila",INDIRECT(TablaDatosCompletos[[#This Row],[Referencia]]))+6)))</f>
        <v>RCO58</v>
      </c>
      <c r="P100" s="18" t="str" cm="1">
        <f t="array" aca="1" ref="P100"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100" s="18" cm="1">
        <f t="array" aca="1" ref="Q100" ca="1">IF(TablaDatosCompletos[[#This Row],[UsarAI]]="NO",0,INDIRECT(CONCATENATE(TablaDatosCompletos[[#This Row],[CodigoProyecto]],"!H",CELL("fila",INDIRECT(TablaDatosCompletos[[#This Row],[Referencia]]))+6)))</f>
        <v>0</v>
      </c>
      <c r="R100" s="18" t="str" cm="1">
        <f t="array" aca="1" ref="R100" ca="1">IF(INDIRECT(CONCATENATE(TablaDatosCompletos[[#This Row],[CodigoProyecto]],"!G",CELL("fila",INDIRECT(TablaDatosCompletos[[#This Row],[Referencia]]))+6))=0,"",INDIRECT(CONCATENATE(TablaDatosCompletos[[#This Row],[CodigoProyecto]],"!G",CELL("fila",INDIRECT(TablaDatosCompletos[[#This Row],[Referencia]]))+6)))</f>
        <v>RCO 58:  Km</v>
      </c>
      <c r="S100" s="125" t="str" cm="1">
        <f t="array" aca="1" ref="S100" ca="1">IF(INDIRECT(CONCATENATE(TablaDatosCompletos[[#This Row],[CodigoProyecto]],"!E",CELL("fila",INDIRECT(TablaDatosCompletos[[#This Row],[Referencia]]))+7))=0,"",INDIRECT(CONCATENATE(TablaDatosCompletos[[#This Row],[CodigoProyecto]],"!E",CELL("fila",INDIRECT(TablaDatosCompletos[[#This Row],[Referencia]]))+7)))</f>
        <v>RCR64</v>
      </c>
      <c r="T100" s="126" t="str" cm="1">
        <f t="array" aca="1" ref="T100"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100" s="127" cm="1">
        <f t="array" aca="1" ref="U100" ca="1">IF(TablaDatosCompletos[[#This Row],[UsarAI]]="NO",0,INDIRECT(CONCATENATE(TablaDatosCompletos[[#This Row],[CodigoProyecto]],"!H",CELL("fila",INDIRECT(TablaDatosCompletos[[#This Row],[Referencia]]))+7)))</f>
        <v>0</v>
      </c>
      <c r="V100" s="126" t="str" cm="1">
        <f t="array" aca="1" ref="V100" ca="1">IF(INDIRECT(CONCATENATE(TablaDatosCompletos[[#This Row],[CodigoProyecto]],"!G",CELL("fila",INDIRECT(TablaDatosCompletos[[#This Row],[Referencia]]))+7))=0,"",INDIRECT(CONCATENATE(TablaDatosCompletos[[#This Row],[CodigoProyecto]],"!G",CELL("fila",INDIRECT(TablaDatosCompletos[[#This Row],[Referencia]]))+7)))</f>
        <v>RCR 64: Usuarios /año</v>
      </c>
    </row>
    <row r="101" spans="1:22" ht="72.5" x14ac:dyDescent="0.35">
      <c r="A101" s="17">
        <f>DatosGenerales!$D$7</f>
        <v>0</v>
      </c>
      <c r="B101" s="17">
        <f>DatosGenerales!$D$11</f>
        <v>0</v>
      </c>
      <c r="C101" s="17" cm="1">
        <f t="array" aca="1" ref="C101" ca="1">INDIRECT(CONCATENATE(TablaDatosCompletos[[#This Row],[CodigoProyecto]],"!$E$3"))</f>
        <v>0</v>
      </c>
      <c r="D101" s="17" t="str">
        <f ca="1">IF(TablaDatosCompletos[[#This Row],[Proyecto]]=0,"NO","SI")</f>
        <v>NO</v>
      </c>
      <c r="E101" s="17" t="s">
        <v>12</v>
      </c>
      <c r="F101" s="17" t="s">
        <v>227</v>
      </c>
      <c r="G101" s="20" t="s">
        <v>74</v>
      </c>
      <c r="H101" s="20" t="s">
        <v>45</v>
      </c>
      <c r="I101" s="40" t="s">
        <v>46</v>
      </c>
      <c r="J101" s="17" t="s">
        <v>99</v>
      </c>
      <c r="K101" s="18" t="s">
        <v>100</v>
      </c>
      <c r="L101" s="18" t="s">
        <v>458</v>
      </c>
      <c r="M101" s="18" t="str" cm="1">
        <f t="array" aca="1" ref="M101" ca="1">IF(INDIRECT(CONCATENATE(TablaDatosCompletos[[#This Row],[CodigoProyecto]],"!B",CELL("fila",INDIRECT(TablaDatosCompletos[[#This Row],[Referencia]]))))="Incluir","SI","NO")</f>
        <v>NO</v>
      </c>
      <c r="N101" s="40" cm="1">
        <f t="array" aca="1" ref="N101" ca="1">IF(TablaDatosCompletos[[#This Row],[UsarAI]]="NO",0,INDIRECT(CONCATENATE(TablaDatosCompletos[[#This Row],[CodigoProyecto]],"!E",CELL("fila",INDIRECT(TablaDatosCompletos[[#This Row],[Referencia]]))+2)))</f>
        <v>0</v>
      </c>
      <c r="O101" s="18" t="str" cm="1">
        <f t="array" aca="1" ref="O101" ca="1">IF(INDIRECT(CONCATENATE(TablaDatosCompletos[[#This Row],[CodigoProyecto]],"!E",CELL("fila",INDIRECT(TablaDatosCompletos[[#This Row],[Referencia]]))+6))=0,"",INDIRECT(CONCATENATE(TablaDatosCompletos[[#This Row],[CodigoProyecto]],"!E",CELL("fila",INDIRECT(TablaDatosCompletos[[#This Row],[Referencia]]))+6)))</f>
        <v>RCO54</v>
      </c>
      <c r="P101" s="18" t="str" cm="1">
        <f t="array" aca="1" ref="P101" ca="1">IF(INDIRECT(CONCATENATE(TablaDatosCompletos[[#This Row],[CodigoProyecto]],"!F",CELL("fila",INDIRECT(TablaDatosCompletos[[#This Row],[Referencia]]))+6))=0,"",INDIRECT(CONCATENATE(TablaDatosCompletos[[#This Row],[CodigoProyecto]],"!F",CELL("fila",INDIRECT(TablaDatosCompletos[[#This Row],[Referencia]]))+6)))</f>
        <v>RCO54 Intermodal</v>
      </c>
      <c r="Q101" s="18" cm="1">
        <f t="array" aca="1" ref="Q101" ca="1">IF(TablaDatosCompletos[[#This Row],[UsarAI]]="NO",0,INDIRECT(CONCATENATE(TablaDatosCompletos[[#This Row],[CodigoProyecto]],"!H",CELL("fila",INDIRECT(TablaDatosCompletos[[#This Row],[Referencia]]))+6)))</f>
        <v>0</v>
      </c>
      <c r="R101" s="18" t="str" cm="1">
        <f t="array" aca="1" ref="R101" ca="1">IF(INDIRECT(CONCATENATE(TablaDatosCompletos[[#This Row],[CodigoProyecto]],"!G",CELL("fila",INDIRECT(TablaDatosCompletos[[#This Row],[Referencia]]))+6))=0,"",INDIRECT(CONCATENATE(TablaDatosCompletos[[#This Row],[CodigoProyecto]],"!G",CELL("fila",INDIRECT(TablaDatosCompletos[[#This Row],[Referencia]]))+6)))</f>
        <v>RCO54:Conexiones intermodales</v>
      </c>
      <c r="S101" s="125" t="str" cm="1">
        <f t="array" aca="1" ref="S101" ca="1">IF(INDIRECT(CONCATENATE(TablaDatosCompletos[[#This Row],[CodigoProyecto]],"!E",CELL("fila",INDIRECT(TablaDatosCompletos[[#This Row],[Referencia]]))+7))=0,"",INDIRECT(CONCATENATE(TablaDatosCompletos[[#This Row],[CodigoProyecto]],"!E",CELL("fila",INDIRECT(TablaDatosCompletos[[#This Row],[Referencia]]))+7)))</f>
        <v>RCR62</v>
      </c>
      <c r="T101" s="126" t="str" cm="1">
        <f t="array" aca="1" ref="T101"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01" s="127" cm="1">
        <f t="array" aca="1" ref="U101" ca="1">IF(TablaDatosCompletos[[#This Row],[UsarAI]]="NO",0,INDIRECT(CONCATENATE(TablaDatosCompletos[[#This Row],[CodigoProyecto]],"!H",CELL("fila",INDIRECT(TablaDatosCompletos[[#This Row],[Referencia]]))+7)))</f>
        <v>0</v>
      </c>
      <c r="V101" s="126" t="str" cm="1">
        <f t="array" aca="1" ref="V101" ca="1">IF(INDIRECT(CONCATENATE(TablaDatosCompletos[[#This Row],[CodigoProyecto]],"!G",CELL("fila",INDIRECT(TablaDatosCompletos[[#This Row],[Referencia]]))+7))=0,"",INDIRECT(CONCATENATE(TablaDatosCompletos[[#This Row],[CodigoProyecto]],"!G",CELL("fila",INDIRECT(TablaDatosCompletos[[#This Row],[Referencia]]))+7)))</f>
        <v>RCR 62: Usuarios / año</v>
      </c>
    </row>
    <row r="102" spans="1:22" ht="72.5" x14ac:dyDescent="0.35">
      <c r="A102" s="17">
        <f>DatosGenerales!$D$7</f>
        <v>0</v>
      </c>
      <c r="B102" s="17">
        <f>DatosGenerales!$D$11</f>
        <v>0</v>
      </c>
      <c r="C102" s="17" cm="1">
        <f t="array" aca="1" ref="C102" ca="1">INDIRECT(CONCATENATE(TablaDatosCompletos[[#This Row],[CodigoProyecto]],"!$E$3"))</f>
        <v>0</v>
      </c>
      <c r="D102" s="17" t="str">
        <f ca="1">IF(TablaDatosCompletos[[#This Row],[Proyecto]]=0,"NO","SI")</f>
        <v>NO</v>
      </c>
      <c r="E102" s="17" t="s">
        <v>12</v>
      </c>
      <c r="F102" s="17" t="s">
        <v>227</v>
      </c>
      <c r="G102" s="20" t="s">
        <v>74</v>
      </c>
      <c r="H102" s="20" t="s">
        <v>45</v>
      </c>
      <c r="I102" s="40" t="s">
        <v>46</v>
      </c>
      <c r="J102" s="17" t="s">
        <v>101</v>
      </c>
      <c r="K102" s="18" t="s">
        <v>102</v>
      </c>
      <c r="L102" s="18" t="s">
        <v>459</v>
      </c>
      <c r="M102" s="18" t="str" cm="1">
        <f t="array" aca="1" ref="M102" ca="1">IF(INDIRECT(CONCATENATE(TablaDatosCompletos[[#This Row],[CodigoProyecto]],"!B",CELL("fila",INDIRECT(TablaDatosCompletos[[#This Row],[Referencia]]))))="Incluir","SI","NO")</f>
        <v>NO</v>
      </c>
      <c r="N102" s="40" cm="1">
        <f t="array" aca="1" ref="N102" ca="1">IF(TablaDatosCompletos[[#This Row],[UsarAI]]="NO",0,INDIRECT(CONCATENATE(TablaDatosCompletos[[#This Row],[CodigoProyecto]],"!E",CELL("fila",INDIRECT(TablaDatosCompletos[[#This Row],[Referencia]]))+2)))</f>
        <v>0</v>
      </c>
      <c r="O102" s="18" t="str" cm="1">
        <f t="array" aca="1" ref="O102" ca="1">IF(INDIRECT(CONCATENATE(TablaDatosCompletos[[#This Row],[CodigoProyecto]],"!E",CELL("fila",INDIRECT(TablaDatosCompletos[[#This Row],[Referencia]]))+6))=0,"",INDIRECT(CONCATENATE(TablaDatosCompletos[[#This Row],[CodigoProyecto]],"!E",CELL("fila",INDIRECT(TablaDatosCompletos[[#This Row],[Referencia]]))+6)))</f>
        <v>RCO57</v>
      </c>
      <c r="P102" s="18" t="str" cm="1">
        <f t="array" aca="1" ref="P102"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102" s="18" cm="1">
        <f t="array" aca="1" ref="Q102" ca="1">IF(TablaDatosCompletos[[#This Row],[UsarAI]]="NO",0,INDIRECT(CONCATENATE(TablaDatosCompletos[[#This Row],[CodigoProyecto]],"!H",CELL("fila",INDIRECT(TablaDatosCompletos[[#This Row],[Referencia]]))+6)))</f>
        <v>0</v>
      </c>
      <c r="R102" s="18" t="str" cm="1">
        <f t="array" aca="1" ref="R102" ca="1">IF(INDIRECT(CONCATENATE(TablaDatosCompletos[[#This Row],[CodigoProyecto]],"!G",CELL("fila",INDIRECT(TablaDatosCompletos[[#This Row],[Referencia]]))+6))=0,"",INDIRECT(CONCATENATE(TablaDatosCompletos[[#This Row],[CodigoProyecto]],"!G",CELL("fila",INDIRECT(TablaDatosCompletos[[#This Row],[Referencia]]))+6)))</f>
        <v>RCO 57:Pasajeros</v>
      </c>
      <c r="S102" s="125" t="str" cm="1">
        <f t="array" aca="1" ref="S102" ca="1">IF(INDIRECT(CONCATENATE(TablaDatosCompletos[[#This Row],[CodigoProyecto]],"!E",CELL("fila",INDIRECT(TablaDatosCompletos[[#This Row],[Referencia]]))+7))=0,"",INDIRECT(CONCATENATE(TablaDatosCompletos[[#This Row],[CodigoProyecto]],"!E",CELL("fila",INDIRECT(TablaDatosCompletos[[#This Row],[Referencia]]))+7)))</f>
        <v>RCR62</v>
      </c>
      <c r="T102" s="126" t="str" cm="1">
        <f t="array" aca="1" ref="T102"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02" s="127" cm="1">
        <f t="array" aca="1" ref="U102" ca="1">IF(TablaDatosCompletos[[#This Row],[UsarAI]]="NO",0,INDIRECT(CONCATENATE(TablaDatosCompletos[[#This Row],[CodigoProyecto]],"!H",CELL("fila",INDIRECT(TablaDatosCompletos[[#This Row],[Referencia]]))+7)))</f>
        <v>0</v>
      </c>
      <c r="V102" s="126" t="str" cm="1">
        <f t="array" aca="1" ref="V102" ca="1">IF(INDIRECT(CONCATENATE(TablaDatosCompletos[[#This Row],[CodigoProyecto]],"!G",CELL("fila",INDIRECT(TablaDatosCompletos[[#This Row],[Referencia]]))+7))=0,"",INDIRECT(CONCATENATE(TablaDatosCompletos[[#This Row],[CodigoProyecto]],"!G",CELL("fila",INDIRECT(TablaDatosCompletos[[#This Row],[Referencia]]))+7)))</f>
        <v>RCR 62: Usuarios / año</v>
      </c>
    </row>
    <row r="103" spans="1:22" ht="130.5" x14ac:dyDescent="0.35">
      <c r="A103" s="17">
        <f>DatosGenerales!$D$7</f>
        <v>0</v>
      </c>
      <c r="B103" s="17">
        <f>DatosGenerales!$D$11</f>
        <v>0</v>
      </c>
      <c r="C103" s="17" cm="1">
        <f t="array" aca="1" ref="C103" ca="1">INDIRECT(CONCATENATE(TablaDatosCompletos[[#This Row],[CodigoProyecto]],"!$E$3"))</f>
        <v>0</v>
      </c>
      <c r="D103" s="17" t="str">
        <f ca="1">IF(TablaDatosCompletos[[#This Row],[Proyecto]]=0,"NO","SI")</f>
        <v>NO</v>
      </c>
      <c r="E103" s="17" t="s">
        <v>12</v>
      </c>
      <c r="F103" s="17" t="s">
        <v>227</v>
      </c>
      <c r="G103" s="20" t="s">
        <v>74</v>
      </c>
      <c r="H103" s="20" t="s">
        <v>47</v>
      </c>
      <c r="I103" s="40" t="s">
        <v>48</v>
      </c>
      <c r="J103" s="17" t="s">
        <v>103</v>
      </c>
      <c r="K103" s="18" t="s">
        <v>104</v>
      </c>
      <c r="L103" s="18" t="s">
        <v>460</v>
      </c>
      <c r="M103" s="18" t="str" cm="1">
        <f t="array" aca="1" ref="M103" ca="1">IF(INDIRECT(CONCATENATE(TablaDatosCompletos[[#This Row],[CodigoProyecto]],"!B",CELL("fila",INDIRECT(TablaDatosCompletos[[#This Row],[Referencia]]))))="Incluir","SI","NO")</f>
        <v>NO</v>
      </c>
      <c r="N103" s="40" cm="1">
        <f t="array" aca="1" ref="N103" ca="1">IF(TablaDatosCompletos[[#This Row],[UsarAI]]="NO",0,INDIRECT(CONCATENATE(TablaDatosCompletos[[#This Row],[CodigoProyecto]],"!E",CELL("fila",INDIRECT(TablaDatosCompletos[[#This Row],[Referencia]]))+2)))</f>
        <v>0</v>
      </c>
      <c r="O103" s="18" t="str" cm="1">
        <f t="array" aca="1" ref="O103" ca="1">IF(INDIRECT(CONCATENATE(TablaDatosCompletos[[#This Row],[CodigoProyecto]],"!E",CELL("fila",INDIRECT(TablaDatosCompletos[[#This Row],[Referencia]]))+6))=0,"",INDIRECT(CONCATENATE(TablaDatosCompletos[[#This Row],[CodigoProyecto]],"!E",CELL("fila",INDIRECT(TablaDatosCompletos[[#This Row],[Referencia]]))+6)))</f>
        <v>RCO26</v>
      </c>
      <c r="P103" s="18" t="str" cm="1">
        <f t="array" aca="1" ref="P103"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103" s="18" cm="1">
        <f t="array" aca="1" ref="Q103" ca="1">IF(TablaDatosCompletos[[#This Row],[UsarAI]]="NO",0,INDIRECT(CONCATENATE(TablaDatosCompletos[[#This Row],[CodigoProyecto]],"!H",CELL("fila",INDIRECT(TablaDatosCompletos[[#This Row],[Referencia]]))+6)))</f>
        <v>0</v>
      </c>
      <c r="R103" s="18" t="str" cm="1">
        <f t="array" aca="1" ref="R103" ca="1">IF(INDIRECT(CONCATENATE(TablaDatosCompletos[[#This Row],[CodigoProyecto]],"!G",CELL("fila",INDIRECT(TablaDatosCompletos[[#This Row],[Referencia]]))+6))=0,"",INDIRECT(CONCATENATE(TablaDatosCompletos[[#This Row],[CodigoProyecto]],"!G",CELL("fila",INDIRECT(TablaDatosCompletos[[#This Row],[Referencia]]))+6)))</f>
        <v>RCO 26: Hectáreas</v>
      </c>
      <c r="S103" s="125" t="str" cm="1">
        <f t="array" aca="1" ref="S103" ca="1">IF(INDIRECT(CONCATENATE(TablaDatosCompletos[[#This Row],[CodigoProyecto]],"!E",CELL("fila",INDIRECT(TablaDatosCompletos[[#This Row],[Referencia]]))+7))=0,"",INDIRECT(CONCATENATE(TablaDatosCompletos[[#This Row],[CodigoProyecto]],"!E",CELL("fila",INDIRECT(TablaDatosCompletos[[#This Row],[Referencia]]))+7)))</f>
        <v>RCR35</v>
      </c>
      <c r="T103" s="126" t="str" cm="1">
        <f t="array" aca="1" ref="T103"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103" s="127" cm="1">
        <f t="array" aca="1" ref="U103" ca="1">IF(TablaDatosCompletos[[#This Row],[UsarAI]]="NO",0,INDIRECT(CONCATENATE(TablaDatosCompletos[[#This Row],[CodigoProyecto]],"!H",CELL("fila",INDIRECT(TablaDatosCompletos[[#This Row],[Referencia]]))+7)))</f>
        <v>0</v>
      </c>
      <c r="V103" s="126" t="str" cm="1">
        <f t="array" aca="1" ref="V103" ca="1">IF(INDIRECT(CONCATENATE(TablaDatosCompletos[[#This Row],[CodigoProyecto]],"!G",CELL("fila",INDIRECT(TablaDatosCompletos[[#This Row],[Referencia]]))+7))=0,"",INDIRECT(CONCATENATE(TablaDatosCompletos[[#This Row],[CodigoProyecto]],"!G",CELL("fila",INDIRECT(TablaDatosCompletos[[#This Row],[Referencia]]))+7)))</f>
        <v>RCR 35:Personas</v>
      </c>
    </row>
    <row r="104" spans="1:22" ht="116" x14ac:dyDescent="0.35">
      <c r="A104" s="17">
        <f>DatosGenerales!$D$7</f>
        <v>0</v>
      </c>
      <c r="B104" s="17">
        <f>DatosGenerales!$D$11</f>
        <v>0</v>
      </c>
      <c r="C104" s="17" cm="1">
        <f t="array" aca="1" ref="C104" ca="1">INDIRECT(CONCATENATE(TablaDatosCompletos[[#This Row],[CodigoProyecto]],"!$E$3"))</f>
        <v>0</v>
      </c>
      <c r="D104" s="17" t="str">
        <f ca="1">IF(TablaDatosCompletos[[#This Row],[Proyecto]]=0,"NO","SI")</f>
        <v>NO</v>
      </c>
      <c r="E104" s="17" t="s">
        <v>12</v>
      </c>
      <c r="F104" s="17" t="s">
        <v>227</v>
      </c>
      <c r="G104" s="20" t="s">
        <v>74</v>
      </c>
      <c r="H104" s="20" t="s">
        <v>47</v>
      </c>
      <c r="I104" s="19" t="s">
        <v>48</v>
      </c>
      <c r="J104" s="17" t="s">
        <v>105</v>
      </c>
      <c r="K104" s="18" t="s">
        <v>106</v>
      </c>
      <c r="L104" s="18" t="s">
        <v>461</v>
      </c>
      <c r="M104" s="18" t="str" cm="1">
        <f t="array" aca="1" ref="M104" ca="1">IF(INDIRECT(CONCATENATE(TablaDatosCompletos[[#This Row],[CodigoProyecto]],"!B",CELL("fila",INDIRECT(TablaDatosCompletos[[#This Row],[Referencia]]))))="Incluir","SI","NO")</f>
        <v>NO</v>
      </c>
      <c r="N104" s="40" cm="1">
        <f t="array" aca="1" ref="N104" ca="1">IF(TablaDatosCompletos[[#This Row],[UsarAI]]="NO",0,INDIRECT(CONCATENATE(TablaDatosCompletos[[#This Row],[CodigoProyecto]],"!E",CELL("fila",INDIRECT(TablaDatosCompletos[[#This Row],[Referencia]]))+2)))</f>
        <v>0</v>
      </c>
      <c r="O104" s="18" t="str" cm="1">
        <f t="array" aca="1" ref="O104" ca="1">IF(INDIRECT(CONCATENATE(TablaDatosCompletos[[#This Row],[CodigoProyecto]],"!E",CELL("fila",INDIRECT(TablaDatosCompletos[[#This Row],[Referencia]]))+6))=0,"",INDIRECT(CONCATENATE(TablaDatosCompletos[[#This Row],[CodigoProyecto]],"!E",CELL("fila",INDIRECT(TablaDatosCompletos[[#This Row],[Referencia]]))+6)))</f>
        <v>RCO24</v>
      </c>
      <c r="P104" s="18" t="str" cm="1">
        <f t="array" aca="1" ref="P104"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104" s="18" cm="1">
        <f t="array" aca="1" ref="Q104" ca="1">IF(TablaDatosCompletos[[#This Row],[UsarAI]]="NO",0,INDIRECT(CONCATENATE(TablaDatosCompletos[[#This Row],[CodigoProyecto]],"!H",CELL("fila",INDIRECT(TablaDatosCompletos[[#This Row],[Referencia]]))+6)))</f>
        <v>0</v>
      </c>
      <c r="R104" s="18" t="str" cm="1">
        <f t="array" aca="1" ref="R104" ca="1">IF(INDIRECT(CONCATENATE(TablaDatosCompletos[[#This Row],[CodigoProyecto]],"!G",CELL("fila",INDIRECT(TablaDatosCompletos[[#This Row],[Referencia]]))+6))=0,"",INDIRECT(CONCATENATE(TablaDatosCompletos[[#This Row],[CodigoProyecto]],"!G",CELL("fila",INDIRECT(TablaDatosCompletos[[#This Row],[Referencia]]))+6)))</f>
        <v>RCO 24: Euro</v>
      </c>
      <c r="S104" s="125" t="str" cm="1">
        <f t="array" aca="1" ref="S104" ca="1">IF(INDIRECT(CONCATENATE(TablaDatosCompletos[[#This Row],[CodigoProyecto]],"!E",CELL("fila",INDIRECT(TablaDatosCompletos[[#This Row],[Referencia]]))+7))=0,"",INDIRECT(CONCATENATE(TablaDatosCompletos[[#This Row],[CodigoProyecto]],"!E",CELL("fila",INDIRECT(TablaDatosCompletos[[#This Row],[Referencia]]))+7)))</f>
        <v>RCR36</v>
      </c>
      <c r="T104" s="126" t="str" cm="1">
        <f t="array" aca="1" ref="T104"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104" s="127" cm="1">
        <f t="array" aca="1" ref="U104" ca="1">IF(TablaDatosCompletos[[#This Row],[UsarAI]]="NO",0,INDIRECT(CONCATENATE(TablaDatosCompletos[[#This Row],[CodigoProyecto]],"!H",CELL("fila",INDIRECT(TablaDatosCompletos[[#This Row],[Referencia]]))+7)))</f>
        <v>0</v>
      </c>
      <c r="V104" s="126" t="str" cm="1">
        <f t="array" aca="1" ref="V104" ca="1">IF(INDIRECT(CONCATENATE(TablaDatosCompletos[[#This Row],[CodigoProyecto]],"!G",CELL("fila",INDIRECT(TablaDatosCompletos[[#This Row],[Referencia]]))+7))=0,"",INDIRECT(CONCATENATE(TablaDatosCompletos[[#This Row],[CodigoProyecto]],"!G",CELL("fila",INDIRECT(TablaDatosCompletos[[#This Row],[Referencia]]))+7)))</f>
        <v>RCR 36: Personas</v>
      </c>
    </row>
    <row r="105" spans="1:22" ht="174" x14ac:dyDescent="0.35">
      <c r="A105" s="17">
        <f>DatosGenerales!$D$7</f>
        <v>0</v>
      </c>
      <c r="B105" s="17">
        <f>DatosGenerales!$D$11</f>
        <v>0</v>
      </c>
      <c r="C105" s="17" cm="1">
        <f t="array" aca="1" ref="C105" ca="1">INDIRECT(CONCATENATE(TablaDatosCompletos[[#This Row],[CodigoProyecto]],"!$E$3"))</f>
        <v>0</v>
      </c>
      <c r="D105" s="17" t="str">
        <f ca="1">IF(TablaDatosCompletos[[#This Row],[Proyecto]]=0,"NO","SI")</f>
        <v>NO</v>
      </c>
      <c r="E105" s="17" t="s">
        <v>12</v>
      </c>
      <c r="F105" s="17" t="s">
        <v>227</v>
      </c>
      <c r="G105" s="20" t="s">
        <v>74</v>
      </c>
      <c r="H105" s="20" t="s">
        <v>47</v>
      </c>
      <c r="I105" s="19" t="s">
        <v>48</v>
      </c>
      <c r="J105" s="17" t="s">
        <v>107</v>
      </c>
      <c r="K105" s="18" t="s">
        <v>108</v>
      </c>
      <c r="L105" s="18" t="s">
        <v>462</v>
      </c>
      <c r="M105" s="18" t="str" cm="1">
        <f t="array" aca="1" ref="M105" ca="1">IF(INDIRECT(CONCATENATE(TablaDatosCompletos[[#This Row],[CodigoProyecto]],"!B",CELL("fila",INDIRECT(TablaDatosCompletos[[#This Row],[Referencia]]))))="Incluir","SI","NO")</f>
        <v>NO</v>
      </c>
      <c r="N105" s="40" cm="1">
        <f t="array" aca="1" ref="N105" ca="1">IF(TablaDatosCompletos[[#This Row],[UsarAI]]="NO",0,INDIRECT(CONCATENATE(TablaDatosCompletos[[#This Row],[CodigoProyecto]],"!E",CELL("fila",INDIRECT(TablaDatosCompletos[[#This Row],[Referencia]]))+2)))</f>
        <v>0</v>
      </c>
      <c r="O105" s="18" t="str" cm="1">
        <f t="array" aca="1" ref="O105" ca="1">IF(INDIRECT(CONCATENATE(TablaDatosCompletos[[#This Row],[CodigoProyecto]],"!E",CELL("fila",INDIRECT(TablaDatosCompletos[[#This Row],[Referencia]]))+6))=0,"",INDIRECT(CONCATENATE(TablaDatosCompletos[[#This Row],[CodigoProyecto]],"!E",CELL("fila",INDIRECT(TablaDatosCompletos[[#This Row],[Referencia]]))+6)))</f>
        <v>RCO24</v>
      </c>
      <c r="P105" s="18" t="str" cm="1">
        <f t="array" aca="1" ref="P105"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105" s="18" cm="1">
        <f t="array" aca="1" ref="Q105" ca="1">IF(TablaDatosCompletos[[#This Row],[UsarAI]]="NO",0,INDIRECT(CONCATENATE(TablaDatosCompletos[[#This Row],[CodigoProyecto]],"!H",CELL("fila",INDIRECT(TablaDatosCompletos[[#This Row],[Referencia]]))+6)))</f>
        <v>0</v>
      </c>
      <c r="R105" s="18" t="str" cm="1">
        <f t="array" aca="1" ref="R105" ca="1">IF(INDIRECT(CONCATENATE(TablaDatosCompletos[[#This Row],[CodigoProyecto]],"!G",CELL("fila",INDIRECT(TablaDatosCompletos[[#This Row],[Referencia]]))+6))=0,"",INDIRECT(CONCATENATE(TablaDatosCompletos[[#This Row],[CodigoProyecto]],"!G",CELL("fila",INDIRECT(TablaDatosCompletos[[#This Row],[Referencia]]))+6)))</f>
        <v>RCO 24: Euro</v>
      </c>
      <c r="S105" s="125" t="str" cm="1">
        <f t="array" aca="1" ref="S105" ca="1">IF(INDIRECT(CONCATENATE(TablaDatosCompletos[[#This Row],[CodigoProyecto]],"!E",CELL("fila",INDIRECT(TablaDatosCompletos[[#This Row],[Referencia]]))+7))=0,"",INDIRECT(CONCATENATE(TablaDatosCompletos[[#This Row],[CodigoProyecto]],"!E",CELL("fila",INDIRECT(TablaDatosCompletos[[#This Row],[Referencia]]))+7)))</f>
        <v>RCR37</v>
      </c>
      <c r="T105" s="126" t="str" cm="1">
        <f t="array" aca="1" ref="T105"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105" s="127" cm="1">
        <f t="array" aca="1" ref="U105" ca="1">IF(TablaDatosCompletos[[#This Row],[UsarAI]]="NO",0,INDIRECT(CONCATENATE(TablaDatosCompletos[[#This Row],[CodigoProyecto]],"!H",CELL("fila",INDIRECT(TablaDatosCompletos[[#This Row],[Referencia]]))+7)))</f>
        <v>0</v>
      </c>
      <c r="V105" s="126" t="str" cm="1">
        <f t="array" aca="1" ref="V105" ca="1">IF(INDIRECT(CONCATENATE(TablaDatosCompletos[[#This Row],[CodigoProyecto]],"!G",CELL("fila",INDIRECT(TablaDatosCompletos[[#This Row],[Referencia]]))+7))=0,"",INDIRECT(CONCATENATE(TablaDatosCompletos[[#This Row],[CodigoProyecto]],"!G",CELL("fila",INDIRECT(TablaDatosCompletos[[#This Row],[Referencia]]))+7)))</f>
        <v>RCR 37:Personas</v>
      </c>
    </row>
    <row r="106" spans="1:22" ht="87" x14ac:dyDescent="0.35">
      <c r="A106" s="17">
        <f>DatosGenerales!$D$7</f>
        <v>0</v>
      </c>
      <c r="B106" s="17">
        <f>DatosGenerales!$D$11</f>
        <v>0</v>
      </c>
      <c r="C106" s="17" cm="1">
        <f t="array" aca="1" ref="C106" ca="1">INDIRECT(CONCATENATE(TablaDatosCompletos[[#This Row],[CodigoProyecto]],"!$E$3"))</f>
        <v>0</v>
      </c>
      <c r="D106" s="17" t="str">
        <f ca="1">IF(TablaDatosCompletos[[#This Row],[Proyecto]]=0,"NO","SI")</f>
        <v>NO</v>
      </c>
      <c r="E106" s="17" t="s">
        <v>12</v>
      </c>
      <c r="F106" s="17" t="s">
        <v>227</v>
      </c>
      <c r="G106" s="20" t="s">
        <v>74</v>
      </c>
      <c r="H106" s="20" t="s">
        <v>49</v>
      </c>
      <c r="I106" s="19" t="s">
        <v>50</v>
      </c>
      <c r="J106" s="17" t="s">
        <v>109</v>
      </c>
      <c r="K106" s="18" t="s">
        <v>110</v>
      </c>
      <c r="L106" s="18" t="s">
        <v>463</v>
      </c>
      <c r="M106" s="18" t="str" cm="1">
        <f t="array" aca="1" ref="M106" ca="1">IF(INDIRECT(CONCATENATE(TablaDatosCompletos[[#This Row],[CodigoProyecto]],"!B",CELL("fila",INDIRECT(TablaDatosCompletos[[#This Row],[Referencia]]))))="Incluir","SI","NO")</f>
        <v>NO</v>
      </c>
      <c r="N106" s="40" cm="1">
        <f t="array" aca="1" ref="N106" ca="1">IF(TablaDatosCompletos[[#This Row],[UsarAI]]="NO",0,INDIRECT(CONCATENATE(TablaDatosCompletos[[#This Row],[CodigoProyecto]],"!E",CELL("fila",INDIRECT(TablaDatosCompletos[[#This Row],[Referencia]]))+2)))</f>
        <v>0</v>
      </c>
      <c r="O106" s="18" t="str" cm="1">
        <f t="array" aca="1" ref="O106" ca="1">IF(INDIRECT(CONCATENATE(TablaDatosCompletos[[#This Row],[CodigoProyecto]],"!E",CELL("fila",INDIRECT(TablaDatosCompletos[[#This Row],[Referencia]]))+6))=0,"",INDIRECT(CONCATENATE(TablaDatosCompletos[[#This Row],[CodigoProyecto]],"!E",CELL("fila",INDIRECT(TablaDatosCompletos[[#This Row],[Referencia]]))+6)))</f>
        <v>RCO30</v>
      </c>
      <c r="P106" s="18" t="str" cm="1">
        <f t="array" aca="1" ref="P106"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106" s="18" cm="1">
        <f t="array" aca="1" ref="Q106" ca="1">IF(TablaDatosCompletos[[#This Row],[UsarAI]]="NO",0,INDIRECT(CONCATENATE(TablaDatosCompletos[[#This Row],[CodigoProyecto]],"!H",CELL("fila",INDIRECT(TablaDatosCompletos[[#This Row],[Referencia]]))+6)))</f>
        <v>0</v>
      </c>
      <c r="R106" s="18" t="str" cm="1">
        <f t="array" aca="1" ref="R106" ca="1">IF(INDIRECT(CONCATENATE(TablaDatosCompletos[[#This Row],[CodigoProyecto]],"!G",CELL("fila",INDIRECT(TablaDatosCompletos[[#This Row],[Referencia]]))+6))=0,"",INDIRECT(CONCATENATE(TablaDatosCompletos[[#This Row],[CodigoProyecto]],"!G",CELL("fila",INDIRECT(TablaDatosCompletos[[#This Row],[Referencia]]))+6)))</f>
        <v>RCO 30: Km</v>
      </c>
      <c r="S106" s="125" t="str" cm="1">
        <f t="array" aca="1" ref="S106" ca="1">IF(INDIRECT(CONCATENATE(TablaDatosCompletos[[#This Row],[CodigoProyecto]],"!E",CELL("fila",INDIRECT(TablaDatosCompletos[[#This Row],[Referencia]]))+7))=0,"",INDIRECT(CONCATENATE(TablaDatosCompletos[[#This Row],[CodigoProyecto]],"!E",CELL("fila",INDIRECT(TablaDatosCompletos[[#This Row],[Referencia]]))+7)))</f>
        <v>RCR41</v>
      </c>
      <c r="T106" s="126" t="str" cm="1">
        <f t="array" aca="1" ref="T106"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106" s="127" cm="1">
        <f t="array" aca="1" ref="U106" ca="1">IF(TablaDatosCompletos[[#This Row],[UsarAI]]="NO",0,INDIRECT(CONCATENATE(TablaDatosCompletos[[#This Row],[CodigoProyecto]],"!H",CELL("fila",INDIRECT(TablaDatosCompletos[[#This Row],[Referencia]]))+7)))</f>
        <v>0</v>
      </c>
      <c r="V106" s="126" t="str" cm="1">
        <f t="array" aca="1" ref="V106" ca="1">IF(INDIRECT(CONCATENATE(TablaDatosCompletos[[#This Row],[CodigoProyecto]],"!G",CELL("fila",INDIRECT(TablaDatosCompletos[[#This Row],[Referencia]]))+7))=0,"",INDIRECT(CONCATENATE(TablaDatosCompletos[[#This Row],[CodigoProyecto]],"!G",CELL("fila",INDIRECT(TablaDatosCompletos[[#This Row],[Referencia]]))+7)))</f>
        <v>RCR 41: Personas</v>
      </c>
    </row>
    <row r="107" spans="1:22" ht="101.5" x14ac:dyDescent="0.35">
      <c r="A107" s="17">
        <f>DatosGenerales!$D$7</f>
        <v>0</v>
      </c>
      <c r="B107" s="17">
        <f>DatosGenerales!$D$11</f>
        <v>0</v>
      </c>
      <c r="C107" s="17" cm="1">
        <f t="array" aca="1" ref="C107" ca="1">INDIRECT(CONCATENATE(TablaDatosCompletos[[#This Row],[CodigoProyecto]],"!$E$3"))</f>
        <v>0</v>
      </c>
      <c r="D107" s="17" t="str">
        <f ca="1">IF(TablaDatosCompletos[[#This Row],[Proyecto]]=0,"NO","SI")</f>
        <v>NO</v>
      </c>
      <c r="E107" s="17" t="s">
        <v>12</v>
      </c>
      <c r="F107" s="17" t="s">
        <v>227</v>
      </c>
      <c r="G107" s="20" t="s">
        <v>74</v>
      </c>
      <c r="H107" s="20" t="s">
        <v>49</v>
      </c>
      <c r="I107" s="19" t="s">
        <v>50</v>
      </c>
      <c r="J107" s="17" t="s">
        <v>111</v>
      </c>
      <c r="K107" s="18" t="s">
        <v>112</v>
      </c>
      <c r="L107" s="18" t="s">
        <v>464</v>
      </c>
      <c r="M107" s="18" t="str" cm="1">
        <f t="array" aca="1" ref="M107" ca="1">IF(INDIRECT(CONCATENATE(TablaDatosCompletos[[#This Row],[CodigoProyecto]],"!B",CELL("fila",INDIRECT(TablaDatosCompletos[[#This Row],[Referencia]]))))="Incluir","SI","NO")</f>
        <v>NO</v>
      </c>
      <c r="N107" s="40" cm="1">
        <f t="array" aca="1" ref="N107" ca="1">IF(TablaDatosCompletos[[#This Row],[UsarAI]]="NO",0,INDIRECT(CONCATENATE(TablaDatosCompletos[[#This Row],[CodigoProyecto]],"!E",CELL("fila",INDIRECT(TablaDatosCompletos[[#This Row],[Referencia]]))+2)))</f>
        <v>0</v>
      </c>
      <c r="O107" s="18" t="str" cm="1">
        <f t="array" aca="1" ref="O107" ca="1">IF(INDIRECT(CONCATENATE(TablaDatosCompletos[[#This Row],[CodigoProyecto]],"!E",CELL("fila",INDIRECT(TablaDatosCompletos[[#This Row],[Referencia]]))+6))=0,"",INDIRECT(CONCATENATE(TablaDatosCompletos[[#This Row],[CodigoProyecto]],"!E",CELL("fila",INDIRECT(TablaDatosCompletos[[#This Row],[Referencia]]))+6)))</f>
        <v>RCO30</v>
      </c>
      <c r="P107" s="18" t="str" cm="1">
        <f t="array" aca="1" ref="P107"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107" s="18" cm="1">
        <f t="array" aca="1" ref="Q107" ca="1">IF(TablaDatosCompletos[[#This Row],[UsarAI]]="NO",0,INDIRECT(CONCATENATE(TablaDatosCompletos[[#This Row],[CodigoProyecto]],"!H",CELL("fila",INDIRECT(TablaDatosCompletos[[#This Row],[Referencia]]))+6)))</f>
        <v>0</v>
      </c>
      <c r="R107" s="18" t="str" cm="1">
        <f t="array" aca="1" ref="R107" ca="1">IF(INDIRECT(CONCATENATE(TablaDatosCompletos[[#This Row],[CodigoProyecto]],"!G",CELL("fila",INDIRECT(TablaDatosCompletos[[#This Row],[Referencia]]))+6))=0,"",INDIRECT(CONCATENATE(TablaDatosCompletos[[#This Row],[CodigoProyecto]],"!G",CELL("fila",INDIRECT(TablaDatosCompletos[[#This Row],[Referencia]]))+6)))</f>
        <v>RCO 30: Km</v>
      </c>
      <c r="S107" s="125" t="str" cm="1">
        <f t="array" aca="1" ref="S107" ca="1">IF(INDIRECT(CONCATENATE(TablaDatosCompletos[[#This Row],[CodigoProyecto]],"!E",CELL("fila",INDIRECT(TablaDatosCompletos[[#This Row],[Referencia]]))+7))=0,"",INDIRECT(CONCATENATE(TablaDatosCompletos[[#This Row],[CodigoProyecto]],"!E",CELL("fila",INDIRECT(TablaDatosCompletos[[#This Row],[Referencia]]))+7)))</f>
        <v>RCR41</v>
      </c>
      <c r="T107" s="126" t="str" cm="1">
        <f t="array" aca="1" ref="T107"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107" s="127" cm="1">
        <f t="array" aca="1" ref="U107" ca="1">IF(TablaDatosCompletos[[#This Row],[UsarAI]]="NO",0,INDIRECT(CONCATENATE(TablaDatosCompletos[[#This Row],[CodigoProyecto]],"!H",CELL("fila",INDIRECT(TablaDatosCompletos[[#This Row],[Referencia]]))+7)))</f>
        <v>0</v>
      </c>
      <c r="V107" s="126" t="str" cm="1">
        <f t="array" aca="1" ref="V107" ca="1">IF(INDIRECT(CONCATENATE(TablaDatosCompletos[[#This Row],[CodigoProyecto]],"!G",CELL("fila",INDIRECT(TablaDatosCompletos[[#This Row],[Referencia]]))+7))=0,"",INDIRECT(CONCATENATE(TablaDatosCompletos[[#This Row],[CodigoProyecto]],"!G",CELL("fila",INDIRECT(TablaDatosCompletos[[#This Row],[Referencia]]))+7)))</f>
        <v>RCR 41: Personas</v>
      </c>
    </row>
    <row r="108" spans="1:22" ht="101.5" x14ac:dyDescent="0.35">
      <c r="A108" s="17">
        <f>DatosGenerales!$D$7</f>
        <v>0</v>
      </c>
      <c r="B108" s="17">
        <f>DatosGenerales!$D$11</f>
        <v>0</v>
      </c>
      <c r="C108" s="17" cm="1">
        <f t="array" aca="1" ref="C108" ca="1">INDIRECT(CONCATENATE(TablaDatosCompletos[[#This Row],[CodigoProyecto]],"!$E$3"))</f>
        <v>0</v>
      </c>
      <c r="D108" s="17" t="str">
        <f ca="1">IF(TablaDatosCompletos[[#This Row],[Proyecto]]=0,"NO","SI")</f>
        <v>NO</v>
      </c>
      <c r="E108" s="17" t="s">
        <v>12</v>
      </c>
      <c r="F108" s="17" t="s">
        <v>227</v>
      </c>
      <c r="G108" s="20" t="s">
        <v>74</v>
      </c>
      <c r="H108" s="20" t="s">
        <v>49</v>
      </c>
      <c r="I108" s="19" t="s">
        <v>50</v>
      </c>
      <c r="J108" s="17" t="s">
        <v>113</v>
      </c>
      <c r="K108" s="18" t="s">
        <v>114</v>
      </c>
      <c r="L108" s="18" t="s">
        <v>465</v>
      </c>
      <c r="M108" s="18" t="str" cm="1">
        <f t="array" aca="1" ref="M108" ca="1">IF(INDIRECT(CONCATENATE(TablaDatosCompletos[[#This Row],[CodigoProyecto]],"!B",CELL("fila",INDIRECT(TablaDatosCompletos[[#This Row],[Referencia]]))))="Incluir","SI","NO")</f>
        <v>NO</v>
      </c>
      <c r="N108" s="40" cm="1">
        <f t="array" aca="1" ref="N108" ca="1">IF(TablaDatosCompletos[[#This Row],[UsarAI]]="NO",0,INDIRECT(CONCATENATE(TablaDatosCompletos[[#This Row],[CodigoProyecto]],"!E",CELL("fila",INDIRECT(TablaDatosCompletos[[#This Row],[Referencia]]))+2)))</f>
        <v>0</v>
      </c>
      <c r="O108" s="18" t="str" cm="1">
        <f t="array" aca="1" ref="O108" ca="1">IF(INDIRECT(CONCATENATE(TablaDatosCompletos[[#This Row],[CodigoProyecto]],"!E",CELL("fila",INDIRECT(TablaDatosCompletos[[#This Row],[Referencia]]))+6))=0,"",INDIRECT(CONCATENATE(TablaDatosCompletos[[#This Row],[CodigoProyecto]],"!E",CELL("fila",INDIRECT(TablaDatosCompletos[[#This Row],[Referencia]]))+6)))</f>
        <v>RCO31</v>
      </c>
      <c r="P108" s="18" t="str" cm="1">
        <f t="array" aca="1" ref="P108"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108" s="18" cm="1">
        <f t="array" aca="1" ref="Q108" ca="1">IF(TablaDatosCompletos[[#This Row],[UsarAI]]="NO",0,INDIRECT(CONCATENATE(TablaDatosCompletos[[#This Row],[CodigoProyecto]],"!H",CELL("fila",INDIRECT(TablaDatosCompletos[[#This Row],[Referencia]]))+6)))</f>
        <v>0</v>
      </c>
      <c r="R108" s="18" t="str" cm="1">
        <f t="array" aca="1" ref="R108" ca="1">IF(INDIRECT(CONCATENATE(TablaDatosCompletos[[#This Row],[CodigoProyecto]],"!G",CELL("fila",INDIRECT(TablaDatosCompletos[[#This Row],[Referencia]]))+6))=0,"",INDIRECT(CONCATENATE(TablaDatosCompletos[[#This Row],[CodigoProyecto]],"!G",CELL("fila",INDIRECT(TablaDatosCompletos[[#This Row],[Referencia]]))+6)))</f>
        <v>RCO31: Km</v>
      </c>
      <c r="S108" s="125" t="str" cm="1">
        <f t="array" aca="1" ref="S108" ca="1">IF(INDIRECT(CONCATENATE(TablaDatosCompletos[[#This Row],[CodigoProyecto]],"!E",CELL("fila",INDIRECT(TablaDatosCompletos[[#This Row],[Referencia]]))+7))=0,"",INDIRECT(CONCATENATE(TablaDatosCompletos[[#This Row],[CodigoProyecto]],"!E",CELL("fila",INDIRECT(TablaDatosCompletos[[#This Row],[Referencia]]))+7)))</f>
        <v>RCR42</v>
      </c>
      <c r="T108" s="126" t="str" cm="1">
        <f t="array" aca="1" ref="T108"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108" s="127" cm="1">
        <f t="array" aca="1" ref="U108" ca="1">IF(TablaDatosCompletos[[#This Row],[UsarAI]]="NO",0,INDIRECT(CONCATENATE(TablaDatosCompletos[[#This Row],[CodigoProyecto]],"!H",CELL("fila",INDIRECT(TablaDatosCompletos[[#This Row],[Referencia]]))+7)))</f>
        <v>0</v>
      </c>
      <c r="V108" s="126" t="str" cm="1">
        <f t="array" aca="1" ref="V108" ca="1">IF(INDIRECT(CONCATENATE(TablaDatosCompletos[[#This Row],[CodigoProyecto]],"!G",CELL("fila",INDIRECT(TablaDatosCompletos[[#This Row],[Referencia]]))+7))=0,"",INDIRECT(CONCATENATE(TablaDatosCompletos[[#This Row],[CodigoProyecto]],"!G",CELL("fila",INDIRECT(TablaDatosCompletos[[#This Row],[Referencia]]))+7)))</f>
        <v>RCR 42:  Personas</v>
      </c>
    </row>
    <row r="109" spans="1:22" ht="101.5" x14ac:dyDescent="0.35">
      <c r="A109" s="17">
        <f>DatosGenerales!$D$7</f>
        <v>0</v>
      </c>
      <c r="B109" s="17">
        <f>DatosGenerales!$D$11</f>
        <v>0</v>
      </c>
      <c r="C109" s="17" cm="1">
        <f t="array" aca="1" ref="C109" ca="1">INDIRECT(CONCATENATE(TablaDatosCompletos[[#This Row],[CodigoProyecto]],"!$E$3"))</f>
        <v>0</v>
      </c>
      <c r="D109" s="17" t="str">
        <f ca="1">IF(TablaDatosCompletos[[#This Row],[Proyecto]]=0,"NO","SI")</f>
        <v>NO</v>
      </c>
      <c r="E109" s="17" t="s">
        <v>12</v>
      </c>
      <c r="F109" s="17" t="s">
        <v>227</v>
      </c>
      <c r="G109" s="20" t="s">
        <v>74</v>
      </c>
      <c r="H109" s="20" t="s">
        <v>49</v>
      </c>
      <c r="I109" s="19" t="s">
        <v>50</v>
      </c>
      <c r="J109" s="17" t="s">
        <v>115</v>
      </c>
      <c r="K109" s="18" t="s">
        <v>116</v>
      </c>
      <c r="L109" s="18" t="s">
        <v>466</v>
      </c>
      <c r="M109" s="18" t="str" cm="1">
        <f t="array" aca="1" ref="M109" ca="1">IF(INDIRECT(CONCATENATE(TablaDatosCompletos[[#This Row],[CodigoProyecto]],"!B",CELL("fila",INDIRECT(TablaDatosCompletos[[#This Row],[Referencia]]))))="Incluir","SI","NO")</f>
        <v>NO</v>
      </c>
      <c r="N109" s="40" cm="1">
        <f t="array" aca="1" ref="N109" ca="1">IF(TablaDatosCompletos[[#This Row],[UsarAI]]="NO",0,INDIRECT(CONCATENATE(TablaDatosCompletos[[#This Row],[CodigoProyecto]],"!E",CELL("fila",INDIRECT(TablaDatosCompletos[[#This Row],[Referencia]]))+2)))</f>
        <v>0</v>
      </c>
      <c r="O109" s="18" t="str" cm="1">
        <f t="array" aca="1" ref="O109" ca="1">IF(INDIRECT(CONCATENATE(TablaDatosCompletos[[#This Row],[CodigoProyecto]],"!E",CELL("fila",INDIRECT(TablaDatosCompletos[[#This Row],[Referencia]]))+6))=0,"",INDIRECT(CONCATENATE(TablaDatosCompletos[[#This Row],[CodigoProyecto]],"!E",CELL("fila",INDIRECT(TablaDatosCompletos[[#This Row],[Referencia]]))+6)))</f>
        <v>RCO32</v>
      </c>
      <c r="P109" s="18" t="str" cm="1">
        <f t="array" aca="1" ref="P109"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109" s="18" cm="1">
        <f t="array" aca="1" ref="Q109" ca="1">IF(TablaDatosCompletos[[#This Row],[UsarAI]]="NO",0,INDIRECT(CONCATENATE(TablaDatosCompletos[[#This Row],[CodigoProyecto]],"!H",CELL("fila",INDIRECT(TablaDatosCompletos[[#This Row],[Referencia]]))+6)))</f>
        <v>0</v>
      </c>
      <c r="R109" s="18" t="str" cm="1">
        <f t="array" aca="1" ref="R109" ca="1">IF(INDIRECT(CONCATENATE(TablaDatosCompletos[[#This Row],[CodigoProyecto]],"!G",CELL("fila",INDIRECT(TablaDatosCompletos[[#This Row],[Referencia]]))+6))=0,"",INDIRECT(CONCATENATE(TablaDatosCompletos[[#This Row],[CodigoProyecto]],"!G",CELL("fila",INDIRECT(TablaDatosCompletos[[#This Row],[Referencia]]))+6)))</f>
        <v>RCO32: Equivalente de población</v>
      </c>
      <c r="S109" s="125" t="str" cm="1">
        <f t="array" aca="1" ref="S109" ca="1">IF(INDIRECT(CONCATENATE(TablaDatosCompletos[[#This Row],[CodigoProyecto]],"!E",CELL("fila",INDIRECT(TablaDatosCompletos[[#This Row],[Referencia]]))+7))=0,"",INDIRECT(CONCATENATE(TablaDatosCompletos[[#This Row],[CodigoProyecto]],"!E",CELL("fila",INDIRECT(TablaDatosCompletos[[#This Row],[Referencia]]))+7)))</f>
        <v>RCR42</v>
      </c>
      <c r="T109" s="126" t="str" cm="1">
        <f t="array" aca="1" ref="T109"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109" s="127" cm="1">
        <f t="array" aca="1" ref="U109" ca="1">IF(TablaDatosCompletos[[#This Row],[UsarAI]]="NO",0,INDIRECT(CONCATENATE(TablaDatosCompletos[[#This Row],[CodigoProyecto]],"!H",CELL("fila",INDIRECT(TablaDatosCompletos[[#This Row],[Referencia]]))+7)))</f>
        <v>0</v>
      </c>
      <c r="V109" s="126" t="str" cm="1">
        <f t="array" aca="1" ref="V109" ca="1">IF(INDIRECT(CONCATENATE(TablaDatosCompletos[[#This Row],[CodigoProyecto]],"!G",CELL("fila",INDIRECT(TablaDatosCompletos[[#This Row],[Referencia]]))+7))=0,"",INDIRECT(CONCATENATE(TablaDatosCompletos[[#This Row],[CodigoProyecto]],"!G",CELL("fila",INDIRECT(TablaDatosCompletos[[#This Row],[Referencia]]))+7)))</f>
        <v>RCR 42:  Personas</v>
      </c>
    </row>
    <row r="110" spans="1:22" ht="101.5" x14ac:dyDescent="0.35">
      <c r="A110" s="17">
        <f>DatosGenerales!$D$7</f>
        <v>0</v>
      </c>
      <c r="B110" s="17">
        <f>DatosGenerales!$D$11</f>
        <v>0</v>
      </c>
      <c r="C110" s="17" cm="1">
        <f t="array" aca="1" ref="C110" ca="1">INDIRECT(CONCATENATE(TablaDatosCompletos[[#This Row],[CodigoProyecto]],"!$E$3"))</f>
        <v>0</v>
      </c>
      <c r="D110" s="17" t="str">
        <f ca="1">IF(TablaDatosCompletos[[#This Row],[Proyecto]]=0,"NO","SI")</f>
        <v>NO</v>
      </c>
      <c r="E110" s="17" t="s">
        <v>12</v>
      </c>
      <c r="F110" s="17" t="s">
        <v>227</v>
      </c>
      <c r="G110" s="20" t="s">
        <v>74</v>
      </c>
      <c r="H110" s="20" t="s">
        <v>49</v>
      </c>
      <c r="I110" s="19" t="s">
        <v>50</v>
      </c>
      <c r="J110" s="17" t="s">
        <v>117</v>
      </c>
      <c r="K110" s="18" t="s">
        <v>118</v>
      </c>
      <c r="L110" s="18" t="s">
        <v>467</v>
      </c>
      <c r="M110" s="18" t="str" cm="1">
        <f t="array" aca="1" ref="M110" ca="1">IF(INDIRECT(CONCATENATE(TablaDatosCompletos[[#This Row],[CodigoProyecto]],"!B",CELL("fila",INDIRECT(TablaDatosCompletos[[#This Row],[Referencia]]))))="Incluir","SI","NO")</f>
        <v>NO</v>
      </c>
      <c r="N110" s="40" cm="1">
        <f t="array" aca="1" ref="N110" ca="1">IF(TablaDatosCompletos[[#This Row],[UsarAI]]="NO",0,INDIRECT(CONCATENATE(TablaDatosCompletos[[#This Row],[CodigoProyecto]],"!E",CELL("fila",INDIRECT(TablaDatosCompletos[[#This Row],[Referencia]]))+2)))</f>
        <v>0</v>
      </c>
      <c r="O110" s="18" t="str" cm="1">
        <f t="array" aca="1" ref="O110" ca="1">IF(INDIRECT(CONCATENATE(TablaDatosCompletos[[#This Row],[CodigoProyecto]],"!E",CELL("fila",INDIRECT(TablaDatosCompletos[[#This Row],[Referencia]]))+6))=0,"",INDIRECT(CONCATENATE(TablaDatosCompletos[[#This Row],[CodigoProyecto]],"!E",CELL("fila",INDIRECT(TablaDatosCompletos[[#This Row],[Referencia]]))+6)))</f>
        <v>RCO31</v>
      </c>
      <c r="P110" s="18" t="str" cm="1">
        <f t="array" aca="1" ref="P110"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110" s="18" cm="1">
        <f t="array" aca="1" ref="Q110" ca="1">IF(TablaDatosCompletos[[#This Row],[UsarAI]]="NO",0,INDIRECT(CONCATENATE(TablaDatosCompletos[[#This Row],[CodigoProyecto]],"!H",CELL("fila",INDIRECT(TablaDatosCompletos[[#This Row],[Referencia]]))+6)))</f>
        <v>0</v>
      </c>
      <c r="R110" s="18" t="str" cm="1">
        <f t="array" aca="1" ref="R110" ca="1">IF(INDIRECT(CONCATENATE(TablaDatosCompletos[[#This Row],[CodigoProyecto]],"!G",CELL("fila",INDIRECT(TablaDatosCompletos[[#This Row],[Referencia]]))+6))=0,"",INDIRECT(CONCATENATE(TablaDatosCompletos[[#This Row],[CodigoProyecto]],"!G",CELL("fila",INDIRECT(TablaDatosCompletos[[#This Row],[Referencia]]))+6)))</f>
        <v>RCO31: Km</v>
      </c>
      <c r="S110" s="125" t="str" cm="1">
        <f t="array" aca="1" ref="S110" ca="1">IF(INDIRECT(CONCATENATE(TablaDatosCompletos[[#This Row],[CodigoProyecto]],"!E",CELL("fila",INDIRECT(TablaDatosCompletos[[#This Row],[Referencia]]))+7))=0,"",INDIRECT(CONCATENATE(TablaDatosCompletos[[#This Row],[CodigoProyecto]],"!E",CELL("fila",INDIRECT(TablaDatosCompletos[[#This Row],[Referencia]]))+7)))</f>
        <v>RCR42</v>
      </c>
      <c r="T110" s="126" t="str" cm="1">
        <f t="array" aca="1" ref="T110"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110" s="127" cm="1">
        <f t="array" aca="1" ref="U110" ca="1">IF(TablaDatosCompletos[[#This Row],[UsarAI]]="NO",0,INDIRECT(CONCATENATE(TablaDatosCompletos[[#This Row],[CodigoProyecto]],"!H",CELL("fila",INDIRECT(TablaDatosCompletos[[#This Row],[Referencia]]))+7)))</f>
        <v>0</v>
      </c>
      <c r="V110" s="126" t="str" cm="1">
        <f t="array" aca="1" ref="V110" ca="1">IF(INDIRECT(CONCATENATE(TablaDatosCompletos[[#This Row],[CodigoProyecto]],"!G",CELL("fila",INDIRECT(TablaDatosCompletos[[#This Row],[Referencia]]))+7))=0,"",INDIRECT(CONCATENATE(TablaDatosCompletos[[#This Row],[CodigoProyecto]],"!G",CELL("fila",INDIRECT(TablaDatosCompletos[[#This Row],[Referencia]]))+7)))</f>
        <v>RCR 42:  Personas</v>
      </c>
    </row>
    <row r="111" spans="1:22" ht="58" x14ac:dyDescent="0.35">
      <c r="A111" s="17">
        <f>DatosGenerales!$D$7</f>
        <v>0</v>
      </c>
      <c r="B111" s="17">
        <f>DatosGenerales!$D$11</f>
        <v>0</v>
      </c>
      <c r="C111" s="17" cm="1">
        <f t="array" aca="1" ref="C111" ca="1">INDIRECT(CONCATENATE(TablaDatosCompletos[[#This Row],[CodigoProyecto]],"!$E$3"))</f>
        <v>0</v>
      </c>
      <c r="D111" s="17" t="str">
        <f ca="1">IF(TablaDatosCompletos[[#This Row],[Proyecto]]=0,"NO","SI")</f>
        <v>NO</v>
      </c>
      <c r="E111" s="17" t="s">
        <v>12</v>
      </c>
      <c r="F111" s="17" t="s">
        <v>227</v>
      </c>
      <c r="G111" s="20" t="s">
        <v>74</v>
      </c>
      <c r="H111" s="20" t="s">
        <v>51</v>
      </c>
      <c r="I111" s="19" t="s">
        <v>52</v>
      </c>
      <c r="J111" s="17" t="s">
        <v>119</v>
      </c>
      <c r="K111" s="18" t="s">
        <v>120</v>
      </c>
      <c r="L111" s="18" t="s">
        <v>468</v>
      </c>
      <c r="M111" s="18" t="str" cm="1">
        <f t="array" aca="1" ref="M111" ca="1">IF(INDIRECT(CONCATENATE(TablaDatosCompletos[[#This Row],[CodigoProyecto]],"!B",CELL("fila",INDIRECT(TablaDatosCompletos[[#This Row],[Referencia]]))))="Incluir","SI","NO")</f>
        <v>NO</v>
      </c>
      <c r="N111" s="40" cm="1">
        <f t="array" aca="1" ref="N111" ca="1">IF(TablaDatosCompletos[[#This Row],[UsarAI]]="NO",0,INDIRECT(CONCATENATE(TablaDatosCompletos[[#This Row],[CodigoProyecto]],"!E",CELL("fila",INDIRECT(TablaDatosCompletos[[#This Row],[Referencia]]))+2)))</f>
        <v>0</v>
      </c>
      <c r="O111" s="18" t="str" cm="1">
        <f t="array" aca="1" ref="O111" ca="1">IF(INDIRECT(CONCATENATE(TablaDatosCompletos[[#This Row],[CodigoProyecto]],"!E",CELL("fila",INDIRECT(TablaDatosCompletos[[#This Row],[Referencia]]))+6))=0,"",INDIRECT(CONCATENATE(TablaDatosCompletos[[#This Row],[CodigoProyecto]],"!E",CELL("fila",INDIRECT(TablaDatosCompletos[[#This Row],[Referencia]]))+6)))</f>
        <v>RCO34</v>
      </c>
      <c r="P111" s="18" t="str" cm="1">
        <f t="array" aca="1" ref="P111"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111" s="18" cm="1">
        <f t="array" aca="1" ref="Q111" ca="1">IF(TablaDatosCompletos[[#This Row],[UsarAI]]="NO",0,INDIRECT(CONCATENATE(TablaDatosCompletos[[#This Row],[CodigoProyecto]],"!H",CELL("fila",INDIRECT(TablaDatosCompletos[[#This Row],[Referencia]]))+6)))</f>
        <v>0</v>
      </c>
      <c r="R111" s="18" t="str" cm="1">
        <f t="array" aca="1" ref="R111" ca="1">IF(INDIRECT(CONCATENATE(TablaDatosCompletos[[#This Row],[CodigoProyecto]],"!G",CELL("fila",INDIRECT(TablaDatosCompletos[[#This Row],[Referencia]]))+6))=0,"",INDIRECT(CONCATENATE(TablaDatosCompletos[[#This Row],[CodigoProyecto]],"!G",CELL("fila",INDIRECT(TablaDatosCompletos[[#This Row],[Referencia]]))+6)))</f>
        <v>RCO 34: Toneladas/año</v>
      </c>
      <c r="S111" s="125" t="str" cm="1">
        <f t="array" aca="1" ref="S111" ca="1">IF(INDIRECT(CONCATENATE(TablaDatosCompletos[[#This Row],[CodigoProyecto]],"!E",CELL("fila",INDIRECT(TablaDatosCompletos[[#This Row],[Referencia]]))+7))=0,"",INDIRECT(CONCATENATE(TablaDatosCompletos[[#This Row],[CodigoProyecto]],"!E",CELL("fila",INDIRECT(TablaDatosCompletos[[#This Row],[Referencia]]))+7)))</f>
        <v>RCR103</v>
      </c>
      <c r="T111" s="126" t="str" cm="1">
        <f t="array" aca="1" ref="T111"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111" s="127" cm="1">
        <f t="array" aca="1" ref="U111" ca="1">IF(TablaDatosCompletos[[#This Row],[UsarAI]]="NO",0,INDIRECT(CONCATENATE(TablaDatosCompletos[[#This Row],[CodigoProyecto]],"!H",CELL("fila",INDIRECT(TablaDatosCompletos[[#This Row],[Referencia]]))+7)))</f>
        <v>0</v>
      </c>
      <c r="V111" s="126" t="str" cm="1">
        <f t="array" aca="1" ref="V111" ca="1">IF(INDIRECT(CONCATENATE(TablaDatosCompletos[[#This Row],[CodigoProyecto]],"!G",CELL("fila",INDIRECT(TablaDatosCompletos[[#This Row],[Referencia]]))+7))=0,"",INDIRECT(CONCATENATE(TablaDatosCompletos[[#This Row],[CodigoProyecto]],"!G",CELL("fila",INDIRECT(TablaDatosCompletos[[#This Row],[Referencia]]))+7)))</f>
        <v>RCR 103: Toneladas/ año</v>
      </c>
    </row>
    <row r="112" spans="1:22" ht="43.5" x14ac:dyDescent="0.35">
      <c r="A112" s="17">
        <f>DatosGenerales!$D$7</f>
        <v>0</v>
      </c>
      <c r="B112" s="17">
        <f>DatosGenerales!$D$11</f>
        <v>0</v>
      </c>
      <c r="C112" s="17" cm="1">
        <f t="array" aca="1" ref="C112" ca="1">INDIRECT(CONCATENATE(TablaDatosCompletos[[#This Row],[CodigoProyecto]],"!$E$3"))</f>
        <v>0</v>
      </c>
      <c r="D112" s="17" t="str">
        <f ca="1">IF(TablaDatosCompletos[[#This Row],[Proyecto]]=0,"NO","SI")</f>
        <v>NO</v>
      </c>
      <c r="E112" s="17" t="s">
        <v>12</v>
      </c>
      <c r="F112" s="17" t="s">
        <v>227</v>
      </c>
      <c r="G112" s="20" t="s">
        <v>74</v>
      </c>
      <c r="H112" s="20" t="s">
        <v>51</v>
      </c>
      <c r="I112" s="19" t="s">
        <v>52</v>
      </c>
      <c r="J112" s="17" t="s">
        <v>121</v>
      </c>
      <c r="K112" s="18" t="s">
        <v>122</v>
      </c>
      <c r="L112" s="18" t="s">
        <v>469</v>
      </c>
      <c r="M112" s="18" t="str" cm="1">
        <f t="array" aca="1" ref="M112" ca="1">IF(INDIRECT(CONCATENATE(TablaDatosCompletos[[#This Row],[CodigoProyecto]],"!B",CELL("fila",INDIRECT(TablaDatosCompletos[[#This Row],[Referencia]]))))="Incluir","SI","NO")</f>
        <v>NO</v>
      </c>
      <c r="N112" s="40" cm="1">
        <f t="array" aca="1" ref="N112" ca="1">IF(TablaDatosCompletos[[#This Row],[UsarAI]]="NO",0,INDIRECT(CONCATENATE(TablaDatosCompletos[[#This Row],[CodigoProyecto]],"!E",CELL("fila",INDIRECT(TablaDatosCompletos[[#This Row],[Referencia]]))+2)))</f>
        <v>0</v>
      </c>
      <c r="O112" s="18" t="str" cm="1">
        <f t="array" aca="1" ref="O112" ca="1">IF(INDIRECT(CONCATENATE(TablaDatosCompletos[[#This Row],[CodigoProyecto]],"!E",CELL("fila",INDIRECT(TablaDatosCompletos[[#This Row],[Referencia]]))+6))=0,"",INDIRECT(CONCATENATE(TablaDatosCompletos[[#This Row],[CodigoProyecto]],"!E",CELL("fila",INDIRECT(TablaDatosCompletos[[#This Row],[Referencia]]))+6)))</f>
        <v>RCO34</v>
      </c>
      <c r="P112" s="18" t="str" cm="1">
        <f t="array" aca="1" ref="P112"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112" s="18" cm="1">
        <f t="array" aca="1" ref="Q112" ca="1">IF(TablaDatosCompletos[[#This Row],[UsarAI]]="NO",0,INDIRECT(CONCATENATE(TablaDatosCompletos[[#This Row],[CodigoProyecto]],"!H",CELL("fila",INDIRECT(TablaDatosCompletos[[#This Row],[Referencia]]))+6)))</f>
        <v>0</v>
      </c>
      <c r="R112" s="18" t="str" cm="1">
        <f t="array" aca="1" ref="R112" ca="1">IF(INDIRECT(CONCATENATE(TablaDatosCompletos[[#This Row],[CodigoProyecto]],"!G",CELL("fila",INDIRECT(TablaDatosCompletos[[#This Row],[Referencia]]))+6))=0,"",INDIRECT(CONCATENATE(TablaDatosCompletos[[#This Row],[CodigoProyecto]],"!G",CELL("fila",INDIRECT(TablaDatosCompletos[[#This Row],[Referencia]]))+6)))</f>
        <v>RCO 34: Toneladas/año</v>
      </c>
      <c r="S112" s="125" t="str" cm="1">
        <f t="array" aca="1" ref="S112" ca="1">IF(INDIRECT(CONCATENATE(TablaDatosCompletos[[#This Row],[CodigoProyecto]],"!E",CELL("fila",INDIRECT(TablaDatosCompletos[[#This Row],[Referencia]]))+7))=0,"",INDIRECT(CONCATENATE(TablaDatosCompletos[[#This Row],[CodigoProyecto]],"!E",CELL("fila",INDIRECT(TablaDatosCompletos[[#This Row],[Referencia]]))+7)))</f>
        <v>RCR103</v>
      </c>
      <c r="T112" s="126" t="str" cm="1">
        <f t="array" aca="1" ref="T112"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112" s="127" cm="1">
        <f t="array" aca="1" ref="U112" ca="1">IF(TablaDatosCompletos[[#This Row],[UsarAI]]="NO",0,INDIRECT(CONCATENATE(TablaDatosCompletos[[#This Row],[CodigoProyecto]],"!H",CELL("fila",INDIRECT(TablaDatosCompletos[[#This Row],[Referencia]]))+7)))</f>
        <v>0</v>
      </c>
      <c r="V112" s="126" t="str" cm="1">
        <f t="array" aca="1" ref="V112" ca="1">IF(INDIRECT(CONCATENATE(TablaDatosCompletos[[#This Row],[CodigoProyecto]],"!G",CELL("fila",INDIRECT(TablaDatosCompletos[[#This Row],[Referencia]]))+7))=0,"",INDIRECT(CONCATENATE(TablaDatosCompletos[[#This Row],[CodigoProyecto]],"!G",CELL("fila",INDIRECT(TablaDatosCompletos[[#This Row],[Referencia]]))+7)))</f>
        <v>RCR 103: Toneladas/ año</v>
      </c>
    </row>
    <row r="113" spans="1:22" ht="58" x14ac:dyDescent="0.35">
      <c r="A113" s="17">
        <f>DatosGenerales!$D$7</f>
        <v>0</v>
      </c>
      <c r="B113" s="17">
        <f>DatosGenerales!$D$11</f>
        <v>0</v>
      </c>
      <c r="C113" s="17" cm="1">
        <f t="array" aca="1" ref="C113" ca="1">INDIRECT(CONCATENATE(TablaDatosCompletos[[#This Row],[CodigoProyecto]],"!$E$3"))</f>
        <v>0</v>
      </c>
      <c r="D113" s="17" t="str">
        <f ca="1">IF(TablaDatosCompletos[[#This Row],[Proyecto]]=0,"NO","SI")</f>
        <v>NO</v>
      </c>
      <c r="E113" s="17" t="s">
        <v>12</v>
      </c>
      <c r="F113" s="17" t="s">
        <v>227</v>
      </c>
      <c r="G113" s="20" t="s">
        <v>74</v>
      </c>
      <c r="H113" s="20" t="s">
        <v>51</v>
      </c>
      <c r="I113" s="19" t="s">
        <v>52</v>
      </c>
      <c r="J113" s="17" t="s">
        <v>123</v>
      </c>
      <c r="K113" s="18" t="s">
        <v>124</v>
      </c>
      <c r="L113" s="18" t="s">
        <v>470</v>
      </c>
      <c r="M113" s="18" t="str" cm="1">
        <f t="array" aca="1" ref="M113" ca="1">IF(INDIRECT(CONCATENATE(TablaDatosCompletos[[#This Row],[CodigoProyecto]],"!B",CELL("fila",INDIRECT(TablaDatosCompletos[[#This Row],[Referencia]]))))="Incluir","SI","NO")</f>
        <v>NO</v>
      </c>
      <c r="N113" s="40" cm="1">
        <f t="array" aca="1" ref="N113" ca="1">IF(TablaDatosCompletos[[#This Row],[UsarAI]]="NO",0,INDIRECT(CONCATENATE(TablaDatosCompletos[[#This Row],[CodigoProyecto]],"!E",CELL("fila",INDIRECT(TablaDatosCompletos[[#This Row],[Referencia]]))+2)))</f>
        <v>0</v>
      </c>
      <c r="O113" s="18" t="str" cm="1">
        <f t="array" aca="1" ref="O113" ca="1">IF(INDIRECT(CONCATENATE(TablaDatosCompletos[[#This Row],[CodigoProyecto]],"!E",CELL("fila",INDIRECT(TablaDatosCompletos[[#This Row],[Referencia]]))+6))=0,"",INDIRECT(CONCATENATE(TablaDatosCompletos[[#This Row],[CodigoProyecto]],"!E",CELL("fila",INDIRECT(TablaDatosCompletos[[#This Row],[Referencia]]))+6)))</f>
        <v>RCO34</v>
      </c>
      <c r="P113" s="18" t="str" cm="1">
        <f t="array" aca="1" ref="P113"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113" s="18" cm="1">
        <f t="array" aca="1" ref="Q113" ca="1">IF(TablaDatosCompletos[[#This Row],[UsarAI]]="NO",0,INDIRECT(CONCATENATE(TablaDatosCompletos[[#This Row],[CodigoProyecto]],"!H",CELL("fila",INDIRECT(TablaDatosCompletos[[#This Row],[Referencia]]))+6)))</f>
        <v>0</v>
      </c>
      <c r="R113" s="18" t="str" cm="1">
        <f t="array" aca="1" ref="R113" ca="1">IF(INDIRECT(CONCATENATE(TablaDatosCompletos[[#This Row],[CodigoProyecto]],"!G",CELL("fila",INDIRECT(TablaDatosCompletos[[#This Row],[Referencia]]))+6))=0,"",INDIRECT(CONCATENATE(TablaDatosCompletos[[#This Row],[CodigoProyecto]],"!G",CELL("fila",INDIRECT(TablaDatosCompletos[[#This Row],[Referencia]]))+6)))</f>
        <v>RCO 34: Toneladas/año</v>
      </c>
      <c r="S113" s="125" t="str" cm="1">
        <f t="array" aca="1" ref="S113" ca="1">IF(INDIRECT(CONCATENATE(TablaDatosCompletos[[#This Row],[CodigoProyecto]],"!E",CELL("fila",INDIRECT(TablaDatosCompletos[[#This Row],[Referencia]]))+7))=0,"",INDIRECT(CONCATENATE(TablaDatosCompletos[[#This Row],[CodigoProyecto]],"!E",CELL("fila",INDIRECT(TablaDatosCompletos[[#This Row],[Referencia]]))+7)))</f>
        <v>RCR103</v>
      </c>
      <c r="T113" s="126" t="str" cm="1">
        <f t="array" aca="1" ref="T113"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113" s="127" cm="1">
        <f t="array" aca="1" ref="U113" ca="1">IF(TablaDatosCompletos[[#This Row],[UsarAI]]="NO",0,INDIRECT(CONCATENATE(TablaDatosCompletos[[#This Row],[CodigoProyecto]],"!H",CELL("fila",INDIRECT(TablaDatosCompletos[[#This Row],[Referencia]]))+7)))</f>
        <v>0</v>
      </c>
      <c r="V113" s="126" t="str" cm="1">
        <f t="array" aca="1" ref="V113" ca="1">IF(INDIRECT(CONCATENATE(TablaDatosCompletos[[#This Row],[CodigoProyecto]],"!G",CELL("fila",INDIRECT(TablaDatosCompletos[[#This Row],[Referencia]]))+7))=0,"",INDIRECT(CONCATENATE(TablaDatosCompletos[[#This Row],[CodigoProyecto]],"!G",CELL("fila",INDIRECT(TablaDatosCompletos[[#This Row],[Referencia]]))+7)))</f>
        <v>RCR 103: Toneladas/ año</v>
      </c>
    </row>
    <row r="114" spans="1:22" ht="116" x14ac:dyDescent="0.35">
      <c r="A114" s="17">
        <f>DatosGenerales!$D$7</f>
        <v>0</v>
      </c>
      <c r="B114" s="17">
        <f>DatosGenerales!$D$11</f>
        <v>0</v>
      </c>
      <c r="C114" s="17" cm="1">
        <f t="array" aca="1" ref="C114" ca="1">INDIRECT(CONCATENATE(TablaDatosCompletos[[#This Row],[CodigoProyecto]],"!$E$3"))</f>
        <v>0</v>
      </c>
      <c r="D114" s="17" t="str">
        <f ca="1">IF(TablaDatosCompletos[[#This Row],[Proyecto]]=0,"NO","SI")</f>
        <v>NO</v>
      </c>
      <c r="E114" s="17" t="s">
        <v>12</v>
      </c>
      <c r="F114" s="17" t="s">
        <v>227</v>
      </c>
      <c r="G114" s="20" t="s">
        <v>74</v>
      </c>
      <c r="H114" s="20" t="s">
        <v>51</v>
      </c>
      <c r="I114" s="19" t="s">
        <v>52</v>
      </c>
      <c r="J114" s="17" t="s">
        <v>125</v>
      </c>
      <c r="K114" s="18" t="s">
        <v>126</v>
      </c>
      <c r="L114" s="18" t="s">
        <v>471</v>
      </c>
      <c r="M114" s="18" t="str" cm="1">
        <f t="array" aca="1" ref="M114" ca="1">IF(INDIRECT(CONCATENATE(TablaDatosCompletos[[#This Row],[CodigoProyecto]],"!B",CELL("fila",INDIRECT(TablaDatosCompletos[[#This Row],[Referencia]]))))="Incluir","SI","NO")</f>
        <v>NO</v>
      </c>
      <c r="N114" s="40" cm="1">
        <f t="array" aca="1" ref="N114" ca="1">IF(TablaDatosCompletos[[#This Row],[UsarAI]]="NO",0,INDIRECT(CONCATENATE(TablaDatosCompletos[[#This Row],[CodigoProyecto]],"!E",CELL("fila",INDIRECT(TablaDatosCompletos[[#This Row],[Referencia]]))+2)))</f>
        <v>0</v>
      </c>
      <c r="O114" s="18" t="str" cm="1">
        <f t="array" aca="1" ref="O114" ca="1">IF(INDIRECT(CONCATENATE(TablaDatosCompletos[[#This Row],[CodigoProyecto]],"!E",CELL("fila",INDIRECT(TablaDatosCompletos[[#This Row],[Referencia]]))+6))=0,"",INDIRECT(CONCATENATE(TablaDatosCompletos[[#This Row],[CodigoProyecto]],"!E",CELL("fila",INDIRECT(TablaDatosCompletos[[#This Row],[Referencia]]))+6)))</f>
        <v>RCO38</v>
      </c>
      <c r="P114" s="18" t="str" cm="1">
        <f t="array" aca="1" ref="P114"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14" s="18" cm="1">
        <f t="array" aca="1" ref="Q114" ca="1">IF(TablaDatosCompletos[[#This Row],[UsarAI]]="NO",0,INDIRECT(CONCATENATE(TablaDatosCompletos[[#This Row],[CodigoProyecto]],"!H",CELL("fila",INDIRECT(TablaDatosCompletos[[#This Row],[Referencia]]))+6)))</f>
        <v>0</v>
      </c>
      <c r="R114" s="18" t="str" cm="1">
        <f t="array" aca="1" ref="R114" ca="1">IF(INDIRECT(CONCATENATE(TablaDatosCompletos[[#This Row],[CodigoProyecto]],"!G",CELL("fila",INDIRECT(TablaDatosCompletos[[#This Row],[Referencia]]))+6))=0,"",INDIRECT(CONCATENATE(TablaDatosCompletos[[#This Row],[CodigoProyecto]],"!G",CELL("fila",INDIRECT(TablaDatosCompletos[[#This Row],[Referencia]]))+6)))</f>
        <v>RCO 38: Hectáreas</v>
      </c>
      <c r="S114" s="125" t="str" cm="1">
        <f t="array" aca="1" ref="S114" ca="1">IF(INDIRECT(CONCATENATE(TablaDatosCompletos[[#This Row],[CodigoProyecto]],"!E",CELL("fila",INDIRECT(TablaDatosCompletos[[#This Row],[Referencia]]))+7))=0,"",INDIRECT(CONCATENATE(TablaDatosCompletos[[#This Row],[CodigoProyecto]],"!E",CELL("fila",INDIRECT(TablaDatosCompletos[[#This Row],[Referencia]]))+7)))</f>
        <v>RCR52</v>
      </c>
      <c r="T114" s="126" t="str" cm="1">
        <f t="array" aca="1" ref="T114"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114" s="127" cm="1">
        <f t="array" aca="1" ref="U114" ca="1">IF(TablaDatosCompletos[[#This Row],[UsarAI]]="NO",0,INDIRECT(CONCATENATE(TablaDatosCompletos[[#This Row],[CodigoProyecto]],"!H",CELL("fila",INDIRECT(TablaDatosCompletos[[#This Row],[Referencia]]))+7)))</f>
        <v>0</v>
      </c>
      <c r="V114" s="126" t="str" cm="1">
        <f t="array" aca="1" ref="V114" ca="1">IF(INDIRECT(CONCATENATE(TablaDatosCompletos[[#This Row],[CodigoProyecto]],"!G",CELL("fila",INDIRECT(TablaDatosCompletos[[#This Row],[Referencia]]))+7))=0,"",INDIRECT(CONCATENATE(TablaDatosCompletos[[#This Row],[CodigoProyecto]],"!G",CELL("fila",INDIRECT(TablaDatosCompletos[[#This Row],[Referencia]]))+7)))</f>
        <v>RCR 52: Hectáreas</v>
      </c>
    </row>
    <row r="115" spans="1:22" ht="116" x14ac:dyDescent="0.35">
      <c r="A115" s="17">
        <f>DatosGenerales!$D$7</f>
        <v>0</v>
      </c>
      <c r="B115" s="17">
        <f>DatosGenerales!$D$11</f>
        <v>0</v>
      </c>
      <c r="C115" s="17" cm="1">
        <f t="array" aca="1" ref="C115" ca="1">INDIRECT(CONCATENATE(TablaDatosCompletos[[#This Row],[CodigoProyecto]],"!$E$3"))</f>
        <v>0</v>
      </c>
      <c r="D115" s="17" t="str">
        <f ca="1">IF(TablaDatosCompletos[[#This Row],[Proyecto]]=0,"NO","SI")</f>
        <v>NO</v>
      </c>
      <c r="E115" s="17" t="s">
        <v>12</v>
      </c>
      <c r="F115" s="17" t="s">
        <v>227</v>
      </c>
      <c r="G115" s="20" t="s">
        <v>74</v>
      </c>
      <c r="H115" s="20" t="s">
        <v>51</v>
      </c>
      <c r="I115" s="19" t="s">
        <v>52</v>
      </c>
      <c r="J115" s="17" t="s">
        <v>127</v>
      </c>
      <c r="K115" s="18" t="s">
        <v>128</v>
      </c>
      <c r="L115" s="18" t="s">
        <v>472</v>
      </c>
      <c r="M115" s="18" t="str" cm="1">
        <f t="array" aca="1" ref="M115" ca="1">IF(INDIRECT(CONCATENATE(TablaDatosCompletos[[#This Row],[CodigoProyecto]],"!B",CELL("fila",INDIRECT(TablaDatosCompletos[[#This Row],[Referencia]]))))="Incluir","SI","NO")</f>
        <v>NO</v>
      </c>
      <c r="N115" s="40" cm="1">
        <f t="array" aca="1" ref="N115" ca="1">IF(TablaDatosCompletos[[#This Row],[UsarAI]]="NO",0,INDIRECT(CONCATENATE(TablaDatosCompletos[[#This Row],[CodigoProyecto]],"!E",CELL("fila",INDIRECT(TablaDatosCompletos[[#This Row],[Referencia]]))+2)))</f>
        <v>0</v>
      </c>
      <c r="O115" s="18" t="str" cm="1">
        <f t="array" aca="1" ref="O115" ca="1">IF(INDIRECT(CONCATENATE(TablaDatosCompletos[[#This Row],[CodigoProyecto]],"!E",CELL("fila",INDIRECT(TablaDatosCompletos[[#This Row],[Referencia]]))+6))=0,"",INDIRECT(CONCATENATE(TablaDatosCompletos[[#This Row],[CodigoProyecto]],"!E",CELL("fila",INDIRECT(TablaDatosCompletos[[#This Row],[Referencia]]))+6)))</f>
        <v>RCO38</v>
      </c>
      <c r="P115" s="18" t="str" cm="1">
        <f t="array" aca="1" ref="P115"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15" s="18" cm="1">
        <f t="array" aca="1" ref="Q115" ca="1">IF(TablaDatosCompletos[[#This Row],[UsarAI]]="NO",0,INDIRECT(CONCATENATE(TablaDatosCompletos[[#This Row],[CodigoProyecto]],"!H",CELL("fila",INDIRECT(TablaDatosCompletos[[#This Row],[Referencia]]))+6)))</f>
        <v>0</v>
      </c>
      <c r="R115" s="18" t="str" cm="1">
        <f t="array" aca="1" ref="R115" ca="1">IF(INDIRECT(CONCATENATE(TablaDatosCompletos[[#This Row],[CodigoProyecto]],"!G",CELL("fila",INDIRECT(TablaDatosCompletos[[#This Row],[Referencia]]))+6))=0,"",INDIRECT(CONCATENATE(TablaDatosCompletos[[#This Row],[CodigoProyecto]],"!G",CELL("fila",INDIRECT(TablaDatosCompletos[[#This Row],[Referencia]]))+6)))</f>
        <v>RCO 38: Hectáreas</v>
      </c>
      <c r="S115" s="125" t="str" cm="1">
        <f t="array" aca="1" ref="S115" ca="1">IF(INDIRECT(CONCATENATE(TablaDatosCompletos[[#This Row],[CodigoProyecto]],"!E",CELL("fila",INDIRECT(TablaDatosCompletos[[#This Row],[Referencia]]))+7))=0,"",INDIRECT(CONCATENATE(TablaDatosCompletos[[#This Row],[CodigoProyecto]],"!E",CELL("fila",INDIRECT(TablaDatosCompletos[[#This Row],[Referencia]]))+7)))</f>
        <v>RCR52</v>
      </c>
      <c r="T115" s="126" t="str" cm="1">
        <f t="array" aca="1" ref="T115"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115" s="127" cm="1">
        <f t="array" aca="1" ref="U115" ca="1">IF(TablaDatosCompletos[[#This Row],[UsarAI]]="NO",0,INDIRECT(CONCATENATE(TablaDatosCompletos[[#This Row],[CodigoProyecto]],"!H",CELL("fila",INDIRECT(TablaDatosCompletos[[#This Row],[Referencia]]))+7)))</f>
        <v>0</v>
      </c>
      <c r="V115" s="126" t="str" cm="1">
        <f t="array" aca="1" ref="V115" ca="1">IF(INDIRECT(CONCATENATE(TablaDatosCompletos[[#This Row],[CodigoProyecto]],"!G",CELL("fila",INDIRECT(TablaDatosCompletos[[#This Row],[Referencia]]))+7))=0,"",INDIRECT(CONCATENATE(TablaDatosCompletos[[#This Row],[CodigoProyecto]],"!G",CELL("fila",INDIRECT(TablaDatosCompletos[[#This Row],[Referencia]]))+7)))</f>
        <v>RCR 52: Hectáreas</v>
      </c>
    </row>
    <row r="116" spans="1:22" ht="72.5" x14ac:dyDescent="0.35">
      <c r="A116" s="17">
        <f>DatosGenerales!$D$7</f>
        <v>0</v>
      </c>
      <c r="B116" s="17">
        <f>DatosGenerales!$D$11</f>
        <v>0</v>
      </c>
      <c r="C116" s="17" cm="1">
        <f t="array" aca="1" ref="C116" ca="1">INDIRECT(CONCATENATE(TablaDatosCompletos[[#This Row],[CodigoProyecto]],"!$E$3"))</f>
        <v>0</v>
      </c>
      <c r="D116" s="17" t="str">
        <f ca="1">IF(TablaDatosCompletos[[#This Row],[Proyecto]]=0,"NO","SI")</f>
        <v>NO</v>
      </c>
      <c r="E116" s="17" t="s">
        <v>12</v>
      </c>
      <c r="F116" s="17" t="s">
        <v>227</v>
      </c>
      <c r="G116" s="20" t="s">
        <v>74</v>
      </c>
      <c r="H116" s="20" t="s">
        <v>53</v>
      </c>
      <c r="I116" s="19" t="s">
        <v>54</v>
      </c>
      <c r="J116" s="17" t="s">
        <v>129</v>
      </c>
      <c r="K116" s="18" t="s">
        <v>130</v>
      </c>
      <c r="L116" s="18" t="s">
        <v>473</v>
      </c>
      <c r="M116" s="18" t="str" cm="1">
        <f t="array" aca="1" ref="M116" ca="1">IF(INDIRECT(CONCATENATE(TablaDatosCompletos[[#This Row],[CodigoProyecto]],"!B",CELL("fila",INDIRECT(TablaDatosCompletos[[#This Row],[Referencia]]))))="Incluir","SI","NO")</f>
        <v>NO</v>
      </c>
      <c r="N116" s="40" cm="1">
        <f t="array" aca="1" ref="N116" ca="1">IF(TablaDatosCompletos[[#This Row],[UsarAI]]="NO",0,INDIRECT(CONCATENATE(TablaDatosCompletos[[#This Row],[CodigoProyecto]],"!E",CELL("fila",INDIRECT(TablaDatosCompletos[[#This Row],[Referencia]]))+2)))</f>
        <v>0</v>
      </c>
      <c r="O116" s="18" t="str" cm="1">
        <f t="array" aca="1" ref="O116" ca="1">IF(INDIRECT(CONCATENATE(TablaDatosCompletos[[#This Row],[CodigoProyecto]],"!E",CELL("fila",INDIRECT(TablaDatosCompletos[[#This Row],[Referencia]]))+6))=0,"",INDIRECT(CONCATENATE(TablaDatosCompletos[[#This Row],[CodigoProyecto]],"!E",CELL("fila",INDIRECT(TablaDatosCompletos[[#This Row],[Referencia]]))+6)))</f>
        <v>RCO38</v>
      </c>
      <c r="P116" s="18" t="str" cm="1">
        <f t="array" aca="1" ref="P116"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16" s="18" cm="1">
        <f t="array" aca="1" ref="Q116" ca="1">IF(TablaDatosCompletos[[#This Row],[UsarAI]]="NO",0,INDIRECT(CONCATENATE(TablaDatosCompletos[[#This Row],[CodigoProyecto]],"!H",CELL("fila",INDIRECT(TablaDatosCompletos[[#This Row],[Referencia]]))+6)))</f>
        <v>0</v>
      </c>
      <c r="R116" s="18" t="str" cm="1">
        <f t="array" aca="1" ref="R116" ca="1">IF(INDIRECT(CONCATENATE(TablaDatosCompletos[[#This Row],[CodigoProyecto]],"!G",CELL("fila",INDIRECT(TablaDatosCompletos[[#This Row],[Referencia]]))+6))=0,"",INDIRECT(CONCATENATE(TablaDatosCompletos[[#This Row],[CodigoProyecto]],"!G",CELL("fila",INDIRECT(TablaDatosCompletos[[#This Row],[Referencia]]))+6)))</f>
        <v>RCO 38: Hectáreas</v>
      </c>
      <c r="S116" s="125" t="str" cm="1">
        <f t="array" aca="1" ref="S116" ca="1">IF(INDIRECT(CONCATENATE(TablaDatosCompletos[[#This Row],[CodigoProyecto]],"!E",CELL("fila",INDIRECT(TablaDatosCompletos[[#This Row],[Referencia]]))+7))=0,"",INDIRECT(CONCATENATE(TablaDatosCompletos[[#This Row],[CodigoProyecto]],"!E",CELL("fila",INDIRECT(TablaDatosCompletos[[#This Row],[Referencia]]))+7)))</f>
        <v>RCR50</v>
      </c>
      <c r="T116" s="126" t="str" cm="1">
        <f t="array" aca="1" ref="T116"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116" s="127" cm="1">
        <f t="array" aca="1" ref="U116" ca="1">IF(TablaDatosCompletos[[#This Row],[UsarAI]]="NO",0,INDIRECT(CONCATENATE(TablaDatosCompletos[[#This Row],[CodigoProyecto]],"!H",CELL("fila",INDIRECT(TablaDatosCompletos[[#This Row],[Referencia]]))+7)))</f>
        <v>0</v>
      </c>
      <c r="V116" s="126" t="str" cm="1">
        <f t="array" aca="1" ref="V116" ca="1">IF(INDIRECT(CONCATENATE(TablaDatosCompletos[[#This Row],[CodigoProyecto]],"!G",CELL("fila",INDIRECT(TablaDatosCompletos[[#This Row],[Referencia]]))+7))=0,"",INDIRECT(CONCATENATE(TablaDatosCompletos[[#This Row],[CodigoProyecto]],"!G",CELL("fila",INDIRECT(TablaDatosCompletos[[#This Row],[Referencia]]))+7)))</f>
        <v>RCR 50: Personas</v>
      </c>
    </row>
    <row r="117" spans="1:22" ht="72.5" x14ac:dyDescent="0.35">
      <c r="A117" s="17">
        <f>DatosGenerales!$D$7</f>
        <v>0</v>
      </c>
      <c r="B117" s="17">
        <f>DatosGenerales!$D$11</f>
        <v>0</v>
      </c>
      <c r="C117" s="17" cm="1">
        <f t="array" aca="1" ref="C117" ca="1">INDIRECT(CONCATENATE(TablaDatosCompletos[[#This Row],[CodigoProyecto]],"!$E$3"))</f>
        <v>0</v>
      </c>
      <c r="D117" s="17" t="str">
        <f ca="1">IF(TablaDatosCompletos[[#This Row],[Proyecto]]=0,"NO","SI")</f>
        <v>NO</v>
      </c>
      <c r="E117" s="17" t="s">
        <v>12</v>
      </c>
      <c r="F117" s="17" t="s">
        <v>227</v>
      </c>
      <c r="G117" s="20" t="s">
        <v>74</v>
      </c>
      <c r="H117" s="20" t="s">
        <v>53</v>
      </c>
      <c r="I117" s="19" t="s">
        <v>54</v>
      </c>
      <c r="J117" s="17" t="s">
        <v>131</v>
      </c>
      <c r="K117" s="18" t="s">
        <v>132</v>
      </c>
      <c r="L117" s="18" t="s">
        <v>474</v>
      </c>
      <c r="M117" s="18" t="str" cm="1">
        <f t="array" aca="1" ref="M117" ca="1">IF(INDIRECT(CONCATENATE(TablaDatosCompletos[[#This Row],[CodigoProyecto]],"!B",CELL("fila",INDIRECT(TablaDatosCompletos[[#This Row],[Referencia]]))))="Incluir","SI","NO")</f>
        <v>NO</v>
      </c>
      <c r="N117" s="40" cm="1">
        <f t="array" aca="1" ref="N117" ca="1">IF(TablaDatosCompletos[[#This Row],[UsarAI]]="NO",0,INDIRECT(CONCATENATE(TablaDatosCompletos[[#This Row],[CodigoProyecto]],"!E",CELL("fila",INDIRECT(TablaDatosCompletos[[#This Row],[Referencia]]))+2)))</f>
        <v>0</v>
      </c>
      <c r="O117" s="18" t="str" cm="1">
        <f t="array" aca="1" ref="O117" ca="1">IF(INDIRECT(CONCATENATE(TablaDatosCompletos[[#This Row],[CodigoProyecto]],"!E",CELL("fila",INDIRECT(TablaDatosCompletos[[#This Row],[Referencia]]))+6))=0,"",INDIRECT(CONCATENATE(TablaDatosCompletos[[#This Row],[CodigoProyecto]],"!E",CELL("fila",INDIRECT(TablaDatosCompletos[[#This Row],[Referencia]]))+6)))</f>
        <v>RCO38</v>
      </c>
      <c r="P117" s="18" t="str" cm="1">
        <f t="array" aca="1" ref="P117"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17" s="18" cm="1">
        <f t="array" aca="1" ref="Q117" ca="1">IF(TablaDatosCompletos[[#This Row],[UsarAI]]="NO",0,INDIRECT(CONCATENATE(TablaDatosCompletos[[#This Row],[CodigoProyecto]],"!H",CELL("fila",INDIRECT(TablaDatosCompletos[[#This Row],[Referencia]]))+6)))</f>
        <v>0</v>
      </c>
      <c r="R117" s="18" t="str" cm="1">
        <f t="array" aca="1" ref="R117" ca="1">IF(INDIRECT(CONCATENATE(TablaDatosCompletos[[#This Row],[CodigoProyecto]],"!G",CELL("fila",INDIRECT(TablaDatosCompletos[[#This Row],[Referencia]]))+6))=0,"",INDIRECT(CONCATENATE(TablaDatosCompletos[[#This Row],[CodigoProyecto]],"!G",CELL("fila",INDIRECT(TablaDatosCompletos[[#This Row],[Referencia]]))+6)))</f>
        <v>RCO 38: Hectáreas</v>
      </c>
      <c r="S117" s="125" t="str" cm="1">
        <f t="array" aca="1" ref="S117" ca="1">IF(INDIRECT(CONCATENATE(TablaDatosCompletos[[#This Row],[CodigoProyecto]],"!E",CELL("fila",INDIRECT(TablaDatosCompletos[[#This Row],[Referencia]]))+7))=0,"",INDIRECT(CONCATENATE(TablaDatosCompletos[[#This Row],[CodigoProyecto]],"!E",CELL("fila",INDIRECT(TablaDatosCompletos[[#This Row],[Referencia]]))+7)))</f>
        <v>RCR95</v>
      </c>
      <c r="T117" s="126" t="str" cm="1">
        <f t="array" aca="1" ref="T117"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117" s="127" cm="1">
        <f t="array" aca="1" ref="U117" ca="1">IF(TablaDatosCompletos[[#This Row],[UsarAI]]="NO",0,INDIRECT(CONCATENATE(TablaDatosCompletos[[#This Row],[CodigoProyecto]],"!H",CELL("fila",INDIRECT(TablaDatosCompletos[[#This Row],[Referencia]]))+7)))</f>
        <v>0</v>
      </c>
      <c r="V117" s="126" t="str" cm="1">
        <f t="array" aca="1" ref="V117" ca="1">IF(INDIRECT(CONCATENATE(TablaDatosCompletos[[#This Row],[CodigoProyecto]],"!G",CELL("fila",INDIRECT(TablaDatosCompletos[[#This Row],[Referencia]]))+7))=0,"",INDIRECT(CONCATENATE(TablaDatosCompletos[[#This Row],[CodigoProyecto]],"!G",CELL("fila",INDIRECT(TablaDatosCompletos[[#This Row],[Referencia]]))+7)))</f>
        <v>RCR 95: Personas</v>
      </c>
    </row>
    <row r="118" spans="1:22" ht="145" x14ac:dyDescent="0.35">
      <c r="A118" s="17">
        <f>DatosGenerales!$D$7</f>
        <v>0</v>
      </c>
      <c r="B118" s="17">
        <f>DatosGenerales!$D$11</f>
        <v>0</v>
      </c>
      <c r="C118" s="17" cm="1">
        <f t="array" aca="1" ref="C118" ca="1">INDIRECT(CONCATENATE(TablaDatosCompletos[[#This Row],[CodigoProyecto]],"!$E$3"))</f>
        <v>0</v>
      </c>
      <c r="D118" s="17" t="str">
        <f ca="1">IF(TablaDatosCompletos[[#This Row],[Proyecto]]=0,"NO","SI")</f>
        <v>NO</v>
      </c>
      <c r="E118" s="17" t="s">
        <v>12</v>
      </c>
      <c r="F118" s="17" t="s">
        <v>227</v>
      </c>
      <c r="G118" s="20" t="s">
        <v>74</v>
      </c>
      <c r="H118" s="20" t="s">
        <v>53</v>
      </c>
      <c r="I118" s="19" t="s">
        <v>54</v>
      </c>
      <c r="J118" s="17" t="s">
        <v>133</v>
      </c>
      <c r="K118" s="18" t="s">
        <v>134</v>
      </c>
      <c r="L118" s="18" t="s">
        <v>475</v>
      </c>
      <c r="M118" s="18" t="str" cm="1">
        <f t="array" aca="1" ref="M118" ca="1">IF(INDIRECT(CONCATENATE(TablaDatosCompletos[[#This Row],[CodigoProyecto]],"!B",CELL("fila",INDIRECT(TablaDatosCompletos[[#This Row],[Referencia]]))))="Incluir","SI","NO")</f>
        <v>NO</v>
      </c>
      <c r="N118" s="40" cm="1">
        <f t="array" aca="1" ref="N118" ca="1">IF(TablaDatosCompletos[[#This Row],[UsarAI]]="NO",0,INDIRECT(CONCATENATE(TablaDatosCompletos[[#This Row],[CodigoProyecto]],"!E",CELL("fila",INDIRECT(TablaDatosCompletos[[#This Row],[Referencia]]))+2)))</f>
        <v>0</v>
      </c>
      <c r="O118" s="18" t="str" cm="1">
        <f t="array" aca="1" ref="O118" ca="1">IF(INDIRECT(CONCATENATE(TablaDatosCompletos[[#This Row],[CodigoProyecto]],"!E",CELL("fila",INDIRECT(TablaDatosCompletos[[#This Row],[Referencia]]))+6))=0,"",INDIRECT(CONCATENATE(TablaDatosCompletos[[#This Row],[CodigoProyecto]],"!E",CELL("fila",INDIRECT(TablaDatosCompletos[[#This Row],[Referencia]]))+6)))</f>
        <v>RCO38</v>
      </c>
      <c r="P118" s="18" t="str" cm="1">
        <f t="array" aca="1" ref="P118"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18" s="18" cm="1">
        <f t="array" aca="1" ref="Q118" ca="1">IF(TablaDatosCompletos[[#This Row],[UsarAI]]="NO",0,INDIRECT(CONCATENATE(TablaDatosCompletos[[#This Row],[CodigoProyecto]],"!H",CELL("fila",INDIRECT(TablaDatosCompletos[[#This Row],[Referencia]]))+6)))</f>
        <v>0</v>
      </c>
      <c r="R118" s="18" t="str" cm="1">
        <f t="array" aca="1" ref="R118" ca="1">IF(INDIRECT(CONCATENATE(TablaDatosCompletos[[#This Row],[CodigoProyecto]],"!G",CELL("fila",INDIRECT(TablaDatosCompletos[[#This Row],[Referencia]]))+6))=0,"",INDIRECT(CONCATENATE(TablaDatosCompletos[[#This Row],[CodigoProyecto]],"!G",CELL("fila",INDIRECT(TablaDatosCompletos[[#This Row],[Referencia]]))+6)))</f>
        <v>RCO 38: Hectáreas</v>
      </c>
      <c r="S118" s="125" t="str" cm="1">
        <f t="array" aca="1" ref="S118" ca="1">IF(INDIRECT(CONCATENATE(TablaDatosCompletos[[#This Row],[CodigoProyecto]],"!E",CELL("fila",INDIRECT(TablaDatosCompletos[[#This Row],[Referencia]]))+7))=0,"",INDIRECT(CONCATENATE(TablaDatosCompletos[[#This Row],[CodigoProyecto]],"!E",CELL("fila",INDIRECT(TablaDatosCompletos[[#This Row],[Referencia]]))+7)))</f>
        <v>RCR95</v>
      </c>
      <c r="T118" s="126" t="str" cm="1">
        <f t="array" aca="1" ref="T118"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118" s="127" cm="1">
        <f t="array" aca="1" ref="U118" ca="1">IF(TablaDatosCompletos[[#This Row],[UsarAI]]="NO",0,INDIRECT(CONCATENATE(TablaDatosCompletos[[#This Row],[CodigoProyecto]],"!H",CELL("fila",INDIRECT(TablaDatosCompletos[[#This Row],[Referencia]]))+7)))</f>
        <v>0</v>
      </c>
      <c r="V118" s="126" t="str" cm="1">
        <f t="array" aca="1" ref="V118" ca="1">IF(INDIRECT(CONCATENATE(TablaDatosCompletos[[#This Row],[CodigoProyecto]],"!G",CELL("fila",INDIRECT(TablaDatosCompletos[[#This Row],[Referencia]]))+7))=0,"",INDIRECT(CONCATENATE(TablaDatosCompletos[[#This Row],[CodigoProyecto]],"!G",CELL("fila",INDIRECT(TablaDatosCompletos[[#This Row],[Referencia]]))+7)))</f>
        <v>RCR 95: Personas</v>
      </c>
    </row>
    <row r="119" spans="1:22" ht="72.5" x14ac:dyDescent="0.35">
      <c r="A119" s="17">
        <f>DatosGenerales!$D$7</f>
        <v>0</v>
      </c>
      <c r="B119" s="17">
        <f>DatosGenerales!$D$11</f>
        <v>0</v>
      </c>
      <c r="C119" s="17" cm="1">
        <f t="array" aca="1" ref="C119" ca="1">INDIRECT(CONCATENATE(TablaDatosCompletos[[#This Row],[CodigoProyecto]],"!$E$3"))</f>
        <v>0</v>
      </c>
      <c r="D119" s="17" t="str">
        <f ca="1">IF(TablaDatosCompletos[[#This Row],[Proyecto]]=0,"NO","SI")</f>
        <v>NO</v>
      </c>
      <c r="E119" s="17" t="s">
        <v>12</v>
      </c>
      <c r="F119" s="17" t="s">
        <v>258</v>
      </c>
      <c r="G119" s="20" t="s">
        <v>135</v>
      </c>
      <c r="H119" s="20" t="s">
        <v>55</v>
      </c>
      <c r="I119" s="19" t="s">
        <v>56</v>
      </c>
      <c r="J119" s="17" t="s">
        <v>136</v>
      </c>
      <c r="K119" s="18" t="s">
        <v>137</v>
      </c>
      <c r="L119" s="18" t="s">
        <v>476</v>
      </c>
      <c r="M119" s="18" t="str" cm="1">
        <f t="array" aca="1" ref="M119" ca="1">IF(INDIRECT(CONCATENATE(TablaDatosCompletos[[#This Row],[CodigoProyecto]],"!B",CELL("fila",INDIRECT(TablaDatosCompletos[[#This Row],[Referencia]]))))="Incluir","SI","NO")</f>
        <v>NO</v>
      </c>
      <c r="N119" s="40" cm="1">
        <f t="array" aca="1" ref="N119" ca="1">IF(TablaDatosCompletos[[#This Row],[UsarAI]]="NO",0,INDIRECT(CONCATENATE(TablaDatosCompletos[[#This Row],[CodigoProyecto]],"!E",CELL("fila",INDIRECT(TablaDatosCompletos[[#This Row],[Referencia]]))+2)))</f>
        <v>0</v>
      </c>
      <c r="O119" s="18" t="str" cm="1">
        <f t="array" aca="1" ref="O119" ca="1">IF(INDIRECT(CONCATENATE(TablaDatosCompletos[[#This Row],[CodigoProyecto]],"!E",CELL("fila",INDIRECT(TablaDatosCompletos[[#This Row],[Referencia]]))+6))=0,"",INDIRECT(CONCATENATE(TablaDatosCompletos[[#This Row],[CodigoProyecto]],"!E",CELL("fila",INDIRECT(TablaDatosCompletos[[#This Row],[Referencia]]))+6)))</f>
        <v>RCO65</v>
      </c>
      <c r="P119" s="18" t="str" cm="1">
        <f t="array" aca="1" ref="P119"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119" s="18" cm="1">
        <f t="array" aca="1" ref="Q119" ca="1">IF(TablaDatosCompletos[[#This Row],[UsarAI]]="NO",0,INDIRECT(CONCATENATE(TablaDatosCompletos[[#This Row],[CodigoProyecto]],"!H",CELL("fila",INDIRECT(TablaDatosCompletos[[#This Row],[Referencia]]))+6)))</f>
        <v>0</v>
      </c>
      <c r="R119" s="18" t="str" cm="1">
        <f t="array" aca="1" ref="R119" ca="1">IF(INDIRECT(CONCATENATE(TablaDatosCompletos[[#This Row],[CodigoProyecto]],"!G",CELL("fila",INDIRECT(TablaDatosCompletos[[#This Row],[Referencia]]))+6))=0,"",INDIRECT(CONCATENATE(TablaDatosCompletos[[#This Row],[CodigoProyecto]],"!G",CELL("fila",INDIRECT(TablaDatosCompletos[[#This Row],[Referencia]]))+6)))</f>
        <v>RCO 65: Viviendas</v>
      </c>
      <c r="S119" s="125" t="str" cm="1">
        <f t="array" aca="1" ref="S119" ca="1">IF(INDIRECT(CONCATENATE(TablaDatosCompletos[[#This Row],[CodigoProyecto]],"!E",CELL("fila",INDIRECT(TablaDatosCompletos[[#This Row],[Referencia]]))+7))=0,"",INDIRECT(CONCATENATE(TablaDatosCompletos[[#This Row],[CodigoProyecto]],"!E",CELL("fila",INDIRECT(TablaDatosCompletos[[#This Row],[Referencia]]))+7)))</f>
        <v>RCR67</v>
      </c>
      <c r="T119" s="126" t="str" cm="1">
        <f t="array" aca="1" ref="T119"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119" s="127" cm="1">
        <f t="array" aca="1" ref="U119" ca="1">IF(TablaDatosCompletos[[#This Row],[UsarAI]]="NO",0,INDIRECT(CONCATENATE(TablaDatosCompletos[[#This Row],[CodigoProyecto]],"!H",CELL("fila",INDIRECT(TablaDatosCompletos[[#This Row],[Referencia]]))+7)))</f>
        <v>0</v>
      </c>
      <c r="V119" s="126" t="str" cm="1">
        <f t="array" aca="1" ref="V119" ca="1">IF(INDIRECT(CONCATENATE(TablaDatosCompletos[[#This Row],[CodigoProyecto]],"!G",CELL("fila",INDIRECT(TablaDatosCompletos[[#This Row],[Referencia]]))+7))=0,"",INDIRECT(CONCATENATE(TablaDatosCompletos[[#This Row],[CodigoProyecto]],"!G",CELL("fila",INDIRECT(TablaDatosCompletos[[#This Row],[Referencia]]))+7)))</f>
        <v>RCR 67: Usuarios/año</v>
      </c>
    </row>
    <row r="120" spans="1:22" ht="130.5" x14ac:dyDescent="0.35">
      <c r="A120" s="17">
        <f>DatosGenerales!$D$7</f>
        <v>0</v>
      </c>
      <c r="B120" s="17">
        <f>DatosGenerales!$D$11</f>
        <v>0</v>
      </c>
      <c r="C120" s="17" cm="1">
        <f t="array" aca="1" ref="C120" ca="1">INDIRECT(CONCATENATE(TablaDatosCompletos[[#This Row],[CodigoProyecto]],"!$E$3"))</f>
        <v>0</v>
      </c>
      <c r="D120" s="17" t="str">
        <f ca="1">IF(TablaDatosCompletos[[#This Row],[Proyecto]]=0,"NO","SI")</f>
        <v>NO</v>
      </c>
      <c r="E120" s="17" t="s">
        <v>12</v>
      </c>
      <c r="F120" s="17" t="s">
        <v>258</v>
      </c>
      <c r="G120" s="20" t="s">
        <v>135</v>
      </c>
      <c r="H120" s="20" t="s">
        <v>55</v>
      </c>
      <c r="I120" s="40" t="s">
        <v>56</v>
      </c>
      <c r="J120" s="17" t="s">
        <v>138</v>
      </c>
      <c r="K120" s="18" t="s">
        <v>139</v>
      </c>
      <c r="L120" s="18" t="s">
        <v>477</v>
      </c>
      <c r="M120" s="18" t="str" cm="1">
        <f t="array" aca="1" ref="M120" ca="1">IF(INDIRECT(CONCATENATE(TablaDatosCompletos[[#This Row],[CodigoProyecto]],"!B",CELL("fila",INDIRECT(TablaDatosCompletos[[#This Row],[Referencia]]))))="Incluir","SI","NO")</f>
        <v>NO</v>
      </c>
      <c r="N120" s="40" cm="1">
        <f t="array" aca="1" ref="N120" ca="1">IF(TablaDatosCompletos[[#This Row],[UsarAI]]="NO",0,INDIRECT(CONCATENATE(TablaDatosCompletos[[#This Row],[CodigoProyecto]],"!E",CELL("fila",INDIRECT(TablaDatosCompletos[[#This Row],[Referencia]]))+2)))</f>
        <v>0</v>
      </c>
      <c r="O120" s="18" t="str" cm="1">
        <f t="array" aca="1" ref="O120" ca="1">IF(INDIRECT(CONCATENATE(TablaDatosCompletos[[#This Row],[CodigoProyecto]],"!E",CELL("fila",INDIRECT(TablaDatosCompletos[[#This Row],[Referencia]]))+6))=0,"",INDIRECT(CONCATENATE(TablaDatosCompletos[[#This Row],[CodigoProyecto]],"!E",CELL("fila",INDIRECT(TablaDatosCompletos[[#This Row],[Referencia]]))+6)))</f>
        <v>RCO113</v>
      </c>
      <c r="P120" s="18" t="str" cm="1">
        <f t="array" aca="1" ref="P120"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120" s="18" cm="1">
        <f t="array" aca="1" ref="Q120" ca="1">IF(TablaDatosCompletos[[#This Row],[UsarAI]]="NO",0,INDIRECT(CONCATENATE(TablaDatosCompletos[[#This Row],[CodigoProyecto]],"!H",CELL("fila",INDIRECT(TablaDatosCompletos[[#This Row],[Referencia]]))+6)))</f>
        <v>0</v>
      </c>
      <c r="R120" s="18" t="str" cm="1">
        <f t="array" aca="1" ref="R120" ca="1">IF(INDIRECT(CONCATENATE(TablaDatosCompletos[[#This Row],[CodigoProyecto]],"!G",CELL("fila",INDIRECT(TablaDatosCompletos[[#This Row],[Referencia]]))+6))=0,"",INDIRECT(CONCATENATE(TablaDatosCompletos[[#This Row],[CodigoProyecto]],"!G",CELL("fila",INDIRECT(TablaDatosCompletos[[#This Row],[Referencia]]))+6)))</f>
        <v>RCO 113:Personas</v>
      </c>
      <c r="S120" s="125" t="str" cm="1">
        <f t="array" aca="1" ref="S120" ca="1">IF(INDIRECT(CONCATENATE(TablaDatosCompletos[[#This Row],[CodigoProyecto]],"!E",CELL("fila",INDIRECT(TablaDatosCompletos[[#This Row],[Referencia]]))+7))=0,"",INDIRECT(CONCATENATE(TablaDatosCompletos[[#This Row],[CodigoProyecto]],"!E",CELL("fila",INDIRECT(TablaDatosCompletos[[#This Row],[Referencia]]))+7)))</f>
        <v>ESR113</v>
      </c>
      <c r="T120" s="126" t="str" cm="1">
        <f t="array" aca="1" ref="T120"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120" s="127" cm="1">
        <f t="array" aca="1" ref="U120" ca="1">IF(TablaDatosCompletos[[#This Row],[UsarAI]]="NO",0,INDIRECT(CONCATENATE(TablaDatosCompletos[[#This Row],[CodigoProyecto]],"!H",CELL("fila",INDIRECT(TablaDatosCompletos[[#This Row],[Referencia]]))+7)))</f>
        <v>0</v>
      </c>
      <c r="V120" s="126" t="str" cm="1">
        <f t="array" aca="1" ref="V120" ca="1">IF(INDIRECT(CONCATENATE(TablaDatosCompletos[[#This Row],[CodigoProyecto]],"!G",CELL("fila",INDIRECT(TablaDatosCompletos[[#This Row],[Referencia]]))+7))=0,"",INDIRECT(CONCATENATE(TablaDatosCompletos[[#This Row],[CodigoProyecto]],"!G",CELL("fila",INDIRECT(TablaDatosCompletos[[#This Row],[Referencia]]))+7)))</f>
        <v>ESR113:Personas</v>
      </c>
    </row>
    <row r="121" spans="1:22" ht="130.5" x14ac:dyDescent="0.35">
      <c r="A121" s="17">
        <f>DatosGenerales!$D$7</f>
        <v>0</v>
      </c>
      <c r="B121" s="17">
        <f>DatosGenerales!$D$11</f>
        <v>0</v>
      </c>
      <c r="C121" s="17" cm="1">
        <f t="array" aca="1" ref="C121" ca="1">INDIRECT(CONCATENATE(TablaDatosCompletos[[#This Row],[CodigoProyecto]],"!$E$3"))</f>
        <v>0</v>
      </c>
      <c r="D121" s="17" t="str">
        <f ca="1">IF(TablaDatosCompletos[[#This Row],[Proyecto]]=0,"NO","SI")</f>
        <v>NO</v>
      </c>
      <c r="E121" s="17" t="s">
        <v>12</v>
      </c>
      <c r="F121" s="17" t="s">
        <v>258</v>
      </c>
      <c r="G121" s="20" t="s">
        <v>135</v>
      </c>
      <c r="H121" s="20" t="s">
        <v>55</v>
      </c>
      <c r="I121" s="40" t="s">
        <v>56</v>
      </c>
      <c r="J121" s="17" t="s">
        <v>140</v>
      </c>
      <c r="K121" s="18" t="s">
        <v>141</v>
      </c>
      <c r="L121" s="18" t="s">
        <v>478</v>
      </c>
      <c r="M121" s="18" t="str" cm="1">
        <f t="array" aca="1" ref="M121" ca="1">IF(INDIRECT(CONCATENATE(TablaDatosCompletos[[#This Row],[CodigoProyecto]],"!B",CELL("fila",INDIRECT(TablaDatosCompletos[[#This Row],[Referencia]]))))="Incluir","SI","NO")</f>
        <v>NO</v>
      </c>
      <c r="N121" s="40" cm="1">
        <f t="array" aca="1" ref="N121" ca="1">IF(TablaDatosCompletos[[#This Row],[UsarAI]]="NO",0,INDIRECT(CONCATENATE(TablaDatosCompletos[[#This Row],[CodigoProyecto]],"!E",CELL("fila",INDIRECT(TablaDatosCompletos[[#This Row],[Referencia]]))+2)))</f>
        <v>0</v>
      </c>
      <c r="O121" s="18" t="str" cm="1">
        <f t="array" aca="1" ref="O121" ca="1">IF(INDIRECT(CONCATENATE(TablaDatosCompletos[[#This Row],[CodigoProyecto]],"!E",CELL("fila",INDIRECT(TablaDatosCompletos[[#This Row],[Referencia]]))+6))=0,"",INDIRECT(CONCATENATE(TablaDatosCompletos[[#This Row],[CodigoProyecto]],"!E",CELL("fila",INDIRECT(TablaDatosCompletos[[#This Row],[Referencia]]))+6)))</f>
        <v>RCO113</v>
      </c>
      <c r="P121" s="18" t="str" cm="1">
        <f t="array" aca="1" ref="P121"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121" s="18" cm="1">
        <f t="array" aca="1" ref="Q121" ca="1">IF(TablaDatosCompletos[[#This Row],[UsarAI]]="NO",0,INDIRECT(CONCATENATE(TablaDatosCompletos[[#This Row],[CodigoProyecto]],"!H",CELL("fila",INDIRECT(TablaDatosCompletos[[#This Row],[Referencia]]))+6)))</f>
        <v>0</v>
      </c>
      <c r="R121" s="18" t="str" cm="1">
        <f t="array" aca="1" ref="R121" ca="1">IF(INDIRECT(CONCATENATE(TablaDatosCompletos[[#This Row],[CodigoProyecto]],"!G",CELL("fila",INDIRECT(TablaDatosCompletos[[#This Row],[Referencia]]))+6))=0,"",INDIRECT(CONCATENATE(TablaDatosCompletos[[#This Row],[CodigoProyecto]],"!G",CELL("fila",INDIRECT(TablaDatosCompletos[[#This Row],[Referencia]]))+6)))</f>
        <v>RCO 113:Personas</v>
      </c>
      <c r="S121" s="125" t="str" cm="1">
        <f t="array" aca="1" ref="S121" ca="1">IF(INDIRECT(CONCATENATE(TablaDatosCompletos[[#This Row],[CodigoProyecto]],"!E",CELL("fila",INDIRECT(TablaDatosCompletos[[#This Row],[Referencia]]))+7))=0,"",INDIRECT(CONCATENATE(TablaDatosCompletos[[#This Row],[CodigoProyecto]],"!E",CELL("fila",INDIRECT(TablaDatosCompletos[[#This Row],[Referencia]]))+7)))</f>
        <v>ESR113</v>
      </c>
      <c r="T121" s="126" t="str" cm="1">
        <f t="array" aca="1" ref="T121"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121" s="127" cm="1">
        <f t="array" aca="1" ref="U121" ca="1">IF(TablaDatosCompletos[[#This Row],[UsarAI]]="NO",0,INDIRECT(CONCATENATE(TablaDatosCompletos[[#This Row],[CodigoProyecto]],"!H",CELL("fila",INDIRECT(TablaDatosCompletos[[#This Row],[Referencia]]))+7)))</f>
        <v>0</v>
      </c>
      <c r="V121" s="126" t="str" cm="1">
        <f t="array" aca="1" ref="V121" ca="1">IF(INDIRECT(CONCATENATE(TablaDatosCompletos[[#This Row],[CodigoProyecto]],"!G",CELL("fila",INDIRECT(TablaDatosCompletos[[#This Row],[Referencia]]))+7))=0,"",INDIRECT(CONCATENATE(TablaDatosCompletos[[#This Row],[CodigoProyecto]],"!G",CELL("fila",INDIRECT(TablaDatosCompletos[[#This Row],[Referencia]]))+7)))</f>
        <v>ESR113:Personas</v>
      </c>
    </row>
    <row r="122" spans="1:22" ht="72.5" x14ac:dyDescent="0.35">
      <c r="A122" s="17">
        <f>DatosGenerales!$D$7</f>
        <v>0</v>
      </c>
      <c r="B122" s="17">
        <f>DatosGenerales!$D$11</f>
        <v>0</v>
      </c>
      <c r="C122" s="17" cm="1">
        <f t="array" aca="1" ref="C122" ca="1">INDIRECT(CONCATENATE(TablaDatosCompletos[[#This Row],[CodigoProyecto]],"!$E$3"))</f>
        <v>0</v>
      </c>
      <c r="D122" s="17" t="str">
        <f ca="1">IF(TablaDatosCompletos[[#This Row],[Proyecto]]=0,"NO","SI")</f>
        <v>NO</v>
      </c>
      <c r="E122" s="17" t="s">
        <v>12</v>
      </c>
      <c r="F122" s="17" t="s">
        <v>262</v>
      </c>
      <c r="G122" s="20" t="s">
        <v>142</v>
      </c>
      <c r="H122" s="20" t="s">
        <v>57</v>
      </c>
      <c r="I122" s="40" t="s">
        <v>58</v>
      </c>
      <c r="J122" s="17" t="s">
        <v>143</v>
      </c>
      <c r="K122" s="18" t="s">
        <v>144</v>
      </c>
      <c r="L122" s="18" t="s">
        <v>479</v>
      </c>
      <c r="M122" s="18" t="str" cm="1">
        <f t="array" aca="1" ref="M122" ca="1">IF(INDIRECT(CONCATENATE(TablaDatosCompletos[[#This Row],[CodigoProyecto]],"!B",CELL("fila",INDIRECT(TablaDatosCompletos[[#This Row],[Referencia]]))))="Incluir","SI","NO")</f>
        <v>NO</v>
      </c>
      <c r="N122" s="40" cm="1">
        <f t="array" aca="1" ref="N122" ca="1">IF(TablaDatosCompletos[[#This Row],[UsarAI]]="NO",0,INDIRECT(CONCATENATE(TablaDatosCompletos[[#This Row],[CodigoProyecto]],"!E",CELL("fila",INDIRECT(TablaDatosCompletos[[#This Row],[Referencia]]))+2)))</f>
        <v>0</v>
      </c>
      <c r="O122" s="18" t="str" cm="1">
        <f t="array" aca="1" ref="O122" ca="1">IF(INDIRECT(CONCATENATE(TablaDatosCompletos[[#This Row],[CodigoProyecto]],"!E",CELL("fila",INDIRECT(TablaDatosCompletos[[#This Row],[Referencia]]))+6))=0,"",INDIRECT(CONCATENATE(TablaDatosCompletos[[#This Row],[CodigoProyecto]],"!E",CELL("fila",INDIRECT(TablaDatosCompletos[[#This Row],[Referencia]]))+6)))</f>
        <v>RCO77</v>
      </c>
      <c r="P122" s="18" t="str" cm="1">
        <f t="array" aca="1" ref="P122"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122" s="18" cm="1">
        <f t="array" aca="1" ref="Q122" ca="1">IF(TablaDatosCompletos[[#This Row],[UsarAI]]="NO",0,INDIRECT(CONCATENATE(TablaDatosCompletos[[#This Row],[CodigoProyecto]],"!H",CELL("fila",INDIRECT(TablaDatosCompletos[[#This Row],[Referencia]]))+6)))</f>
        <v>0</v>
      </c>
      <c r="R122" s="18" t="str" cm="1">
        <f t="array" aca="1" ref="R122"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122" s="125" t="str" cm="1">
        <f t="array" aca="1" ref="S122" ca="1">IF(INDIRECT(CONCATENATE(TablaDatosCompletos[[#This Row],[CodigoProyecto]],"!E",CELL("fila",INDIRECT(TablaDatosCompletos[[#This Row],[Referencia]]))+7))=0,"",INDIRECT(CONCATENATE(TablaDatosCompletos[[#This Row],[CodigoProyecto]],"!E",CELL("fila",INDIRECT(TablaDatosCompletos[[#This Row],[Referencia]]))+7)))</f>
        <v>RCR77</v>
      </c>
      <c r="T122" s="126" t="str" cm="1">
        <f t="array" aca="1" ref="T122"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122" s="127" cm="1">
        <f t="array" aca="1" ref="U122" ca="1">IF(TablaDatosCompletos[[#This Row],[UsarAI]]="NO",0,INDIRECT(CONCATENATE(TablaDatosCompletos[[#This Row],[CodigoProyecto]],"!H",CELL("fila",INDIRECT(TablaDatosCompletos[[#This Row],[Referencia]]))+7)))</f>
        <v>0</v>
      </c>
      <c r="V122" s="126" t="str" cm="1">
        <f t="array" aca="1" ref="V122" ca="1">IF(INDIRECT(CONCATENATE(TablaDatosCompletos[[#This Row],[CodigoProyecto]],"!G",CELL("fila",INDIRECT(TablaDatosCompletos[[#This Row],[Referencia]]))+7))=0,"",INDIRECT(CONCATENATE(TablaDatosCompletos[[#This Row],[CodigoProyecto]],"!G",CELL("fila",INDIRECT(TablaDatosCompletos[[#This Row],[Referencia]]))+7)))</f>
        <v>Visitantes / año</v>
      </c>
    </row>
    <row r="123" spans="1:22" ht="72.5" x14ac:dyDescent="0.35">
      <c r="A123" s="17">
        <f>DatosGenerales!$D$7</f>
        <v>0</v>
      </c>
      <c r="B123" s="17">
        <f>DatosGenerales!$D$11</f>
        <v>0</v>
      </c>
      <c r="C123" s="17" cm="1">
        <f t="array" aca="1" ref="C123" ca="1">INDIRECT(CONCATENATE(TablaDatosCompletos[[#This Row],[CodigoProyecto]],"!$E$3"))</f>
        <v>0</v>
      </c>
      <c r="D123" s="17" t="str">
        <f ca="1">IF(TablaDatosCompletos[[#This Row],[Proyecto]]=0,"NO","SI")</f>
        <v>NO</v>
      </c>
      <c r="E123" s="17" t="s">
        <v>12</v>
      </c>
      <c r="F123" s="17" t="s">
        <v>262</v>
      </c>
      <c r="G123" s="20" t="s">
        <v>142</v>
      </c>
      <c r="H123" s="20" t="s">
        <v>57</v>
      </c>
      <c r="I123" s="40" t="s">
        <v>58</v>
      </c>
      <c r="J123" s="17" t="s">
        <v>145</v>
      </c>
      <c r="K123" s="18" t="s">
        <v>146</v>
      </c>
      <c r="L123" s="18" t="s">
        <v>480</v>
      </c>
      <c r="M123" s="18" t="str" cm="1">
        <f t="array" aca="1" ref="M123" ca="1">IF(INDIRECT(CONCATENATE(TablaDatosCompletos[[#This Row],[CodigoProyecto]],"!B",CELL("fila",INDIRECT(TablaDatosCompletos[[#This Row],[Referencia]]))))="Incluir","SI","NO")</f>
        <v>NO</v>
      </c>
      <c r="N123" s="40" cm="1">
        <f t="array" aca="1" ref="N123" ca="1">IF(TablaDatosCompletos[[#This Row],[UsarAI]]="NO",0,INDIRECT(CONCATENATE(TablaDatosCompletos[[#This Row],[CodigoProyecto]],"!E",CELL("fila",INDIRECT(TablaDatosCompletos[[#This Row],[Referencia]]))+2)))</f>
        <v>0</v>
      </c>
      <c r="O123" s="18" t="str" cm="1">
        <f t="array" aca="1" ref="O123" ca="1">IF(INDIRECT(CONCATENATE(TablaDatosCompletos[[#This Row],[CodigoProyecto]],"!E",CELL("fila",INDIRECT(TablaDatosCompletos[[#This Row],[Referencia]]))+6))=0,"",INDIRECT(CONCATENATE(TablaDatosCompletos[[#This Row],[CodigoProyecto]],"!E",CELL("fila",INDIRECT(TablaDatosCompletos[[#This Row],[Referencia]]))+6)))</f>
        <v>RCO77</v>
      </c>
      <c r="P123" s="18" t="str" cm="1">
        <f t="array" aca="1" ref="P123"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123" s="18" cm="1">
        <f t="array" aca="1" ref="Q123" ca="1">IF(TablaDatosCompletos[[#This Row],[UsarAI]]="NO",0,INDIRECT(CONCATENATE(TablaDatosCompletos[[#This Row],[CodigoProyecto]],"!H",CELL("fila",INDIRECT(TablaDatosCompletos[[#This Row],[Referencia]]))+6)))</f>
        <v>0</v>
      </c>
      <c r="R123" s="18" t="str" cm="1">
        <f t="array" aca="1" ref="R123"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123" s="125" t="str" cm="1">
        <f t="array" aca="1" ref="S123" ca="1">IF(INDIRECT(CONCATENATE(TablaDatosCompletos[[#This Row],[CodigoProyecto]],"!E",CELL("fila",INDIRECT(TablaDatosCompletos[[#This Row],[Referencia]]))+7))=0,"",INDIRECT(CONCATENATE(TablaDatosCompletos[[#This Row],[CodigoProyecto]],"!E",CELL("fila",INDIRECT(TablaDatosCompletos[[#This Row],[Referencia]]))+7)))</f>
        <v>RCR77</v>
      </c>
      <c r="T123" s="48" t="str" cm="1">
        <f t="array" aca="1" ref="T123"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123" s="127" cm="1">
        <f t="array" aca="1" ref="U123" ca="1">IF(TablaDatosCompletos[[#This Row],[UsarAI]]="NO",0,INDIRECT(CONCATENATE(TablaDatosCompletos[[#This Row],[CodigoProyecto]],"!H",CELL("fila",INDIRECT(TablaDatosCompletos[[#This Row],[Referencia]]))+7)))</f>
        <v>0</v>
      </c>
      <c r="V123" s="48" t="str" cm="1">
        <f t="array" aca="1" ref="V123" ca="1">IF(INDIRECT(CONCATENATE(TablaDatosCompletos[[#This Row],[CodigoProyecto]],"!G",CELL("fila",INDIRECT(TablaDatosCompletos[[#This Row],[Referencia]]))+7))=0,"",INDIRECT(CONCATENATE(TablaDatosCompletos[[#This Row],[CodigoProyecto]],"!G",CELL("fila",INDIRECT(TablaDatosCompletos[[#This Row],[Referencia]]))+7)))</f>
        <v>Visitantes / año</v>
      </c>
    </row>
    <row r="124" spans="1:22" ht="72.5" x14ac:dyDescent="0.35">
      <c r="A124" s="17">
        <f>DatosGenerales!$D$7</f>
        <v>0</v>
      </c>
      <c r="B124" s="17">
        <f>DatosGenerales!$D$11</f>
        <v>0</v>
      </c>
      <c r="C124" s="17" cm="1">
        <f t="array" aca="1" ref="C124" ca="1">INDIRECT(CONCATENATE(TablaDatosCompletos[[#This Row],[CodigoProyecto]],"!$E$3"))</f>
        <v>0</v>
      </c>
      <c r="D124" s="17" t="str">
        <f ca="1">IF(TablaDatosCompletos[[#This Row],[Proyecto]]=0,"NO","SI")</f>
        <v>NO</v>
      </c>
      <c r="E124" s="17" t="s">
        <v>12</v>
      </c>
      <c r="F124" s="17" t="s">
        <v>262</v>
      </c>
      <c r="G124" s="20" t="s">
        <v>142</v>
      </c>
      <c r="H124" s="20" t="s">
        <v>57</v>
      </c>
      <c r="I124" s="40" t="s">
        <v>58</v>
      </c>
      <c r="J124" s="17" t="s">
        <v>147</v>
      </c>
      <c r="K124" s="18" t="s">
        <v>148</v>
      </c>
      <c r="L124" s="18" t="s">
        <v>481</v>
      </c>
      <c r="M124" s="18" t="str" cm="1">
        <f t="array" aca="1" ref="M124" ca="1">IF(INDIRECT(CONCATENATE(TablaDatosCompletos[[#This Row],[CodigoProyecto]],"!B",CELL("fila",INDIRECT(TablaDatosCompletos[[#This Row],[Referencia]]))))="Incluir","SI","NO")</f>
        <v>NO</v>
      </c>
      <c r="N124" s="40" cm="1">
        <f t="array" aca="1" ref="N124" ca="1">IF(TablaDatosCompletos[[#This Row],[UsarAI]]="NO",0,INDIRECT(CONCATENATE(TablaDatosCompletos[[#This Row],[CodigoProyecto]],"!E",CELL("fila",INDIRECT(TablaDatosCompletos[[#This Row],[Referencia]]))+2)))</f>
        <v>0</v>
      </c>
      <c r="O124" s="18" t="str" cm="1">
        <f t="array" aca="1" ref="O124" ca="1">IF(INDIRECT(CONCATENATE(TablaDatosCompletos[[#This Row],[CodigoProyecto]],"!E",CELL("fila",INDIRECT(TablaDatosCompletos[[#This Row],[Referencia]]))+6))=0,"",INDIRECT(CONCATENATE(TablaDatosCompletos[[#This Row],[CodigoProyecto]],"!E",CELL("fila",INDIRECT(TablaDatosCompletos[[#This Row],[Referencia]]))+6)))</f>
        <v>RCO114</v>
      </c>
      <c r="P124" s="18" t="str" cm="1">
        <f t="array" aca="1" ref="P124"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124" s="18" cm="1">
        <f t="array" aca="1" ref="Q124" ca="1">IF(TablaDatosCompletos[[#This Row],[UsarAI]]="NO",0,INDIRECT(CONCATENATE(TablaDatosCompletos[[#This Row],[CodigoProyecto]],"!H",CELL("fila",INDIRECT(TablaDatosCompletos[[#This Row],[Referencia]]))+6)))</f>
        <v>0</v>
      </c>
      <c r="R124" s="18" t="str" cm="1">
        <f t="array" aca="1" ref="R124" ca="1">IF(INDIRECT(CONCATENATE(TablaDatosCompletos[[#This Row],[CodigoProyecto]],"!G",CELL("fila",INDIRECT(TablaDatosCompletos[[#This Row],[Referencia]]))+6))=0,"",INDIRECT(CONCATENATE(TablaDatosCompletos[[#This Row],[CodigoProyecto]],"!G",CELL("fila",INDIRECT(TablaDatosCompletos[[#This Row],[Referencia]]))+6)))</f>
        <v>RCO 114: Metros cuadrados</v>
      </c>
      <c r="S124" s="125" t="str" cm="1">
        <f t="array" aca="1" ref="S124" ca="1">IF(INDIRECT(CONCATENATE(TablaDatosCompletos[[#This Row],[CodigoProyecto]],"!E",CELL("fila",INDIRECT(TablaDatosCompletos[[#This Row],[Referencia]]))+7))=0,"",INDIRECT(CONCATENATE(TablaDatosCompletos[[#This Row],[CodigoProyecto]],"!E",CELL("fila",INDIRECT(TablaDatosCompletos[[#This Row],[Referencia]]))+7)))</f>
        <v>RCR77</v>
      </c>
      <c r="T124" s="48" t="str" cm="1">
        <f t="array" aca="1" ref="T124"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124" s="127" cm="1">
        <f t="array" aca="1" ref="U124" ca="1">IF(TablaDatosCompletos[[#This Row],[UsarAI]]="NO",0,INDIRECT(CONCATENATE(TablaDatosCompletos[[#This Row],[CodigoProyecto]],"!H",CELL("fila",INDIRECT(TablaDatosCompletos[[#This Row],[Referencia]]))+7)))</f>
        <v>0</v>
      </c>
      <c r="V124" s="48" t="str" cm="1">
        <f t="array" aca="1" ref="V124" ca="1">IF(INDIRECT(CONCATENATE(TablaDatosCompletos[[#This Row],[CodigoProyecto]],"!G",CELL("fila",INDIRECT(TablaDatosCompletos[[#This Row],[Referencia]]))+7))=0,"",INDIRECT(CONCATENATE(TablaDatosCompletos[[#This Row],[CodigoProyecto]],"!G",CELL("fila",INDIRECT(TablaDatosCompletos[[#This Row],[Referencia]]))+7)))</f>
        <v>Visitantes / año</v>
      </c>
    </row>
    <row r="125" spans="1:22" ht="72.5" x14ac:dyDescent="0.35">
      <c r="A125" s="17">
        <f>DatosGenerales!$D$7</f>
        <v>0</v>
      </c>
      <c r="B125" s="17">
        <f>DatosGenerales!$D$11</f>
        <v>0</v>
      </c>
      <c r="C125" s="17" cm="1">
        <f t="array" aca="1" ref="C125" ca="1">INDIRECT(CONCATENATE(TablaDatosCompletos[[#This Row],[CodigoProyecto]],"!$E$3"))</f>
        <v>0</v>
      </c>
      <c r="D125" s="17" t="str">
        <f ca="1">IF(TablaDatosCompletos[[#This Row],[Proyecto]]=0,"NO","SI")</f>
        <v>NO</v>
      </c>
      <c r="E125" s="17" t="s">
        <v>12</v>
      </c>
      <c r="F125" s="17" t="s">
        <v>262</v>
      </c>
      <c r="G125" s="20" t="s">
        <v>142</v>
      </c>
      <c r="H125" s="20" t="s">
        <v>57</v>
      </c>
      <c r="I125" s="40" t="s">
        <v>58</v>
      </c>
      <c r="J125" s="17" t="s">
        <v>149</v>
      </c>
      <c r="K125" s="18" t="s">
        <v>150</v>
      </c>
      <c r="L125" s="18" t="s">
        <v>482</v>
      </c>
      <c r="M125" s="18" t="str" cm="1">
        <f t="array" aca="1" ref="M125" ca="1">IF(INDIRECT(CONCATENATE(TablaDatosCompletos[[#This Row],[CodigoProyecto]],"!B",CELL("fila",INDIRECT(TablaDatosCompletos[[#This Row],[Referencia]]))))="Incluir","SI","NO")</f>
        <v>NO</v>
      </c>
      <c r="N125" s="40" cm="1">
        <f t="array" aca="1" ref="N125" ca="1">IF(TablaDatosCompletos[[#This Row],[UsarAI]]="NO",0,INDIRECT(CONCATENATE(TablaDatosCompletos[[#This Row],[CodigoProyecto]],"!E",CELL("fila",INDIRECT(TablaDatosCompletos[[#This Row],[Referencia]]))+2)))</f>
        <v>0</v>
      </c>
      <c r="O125" s="18" t="str" cm="1">
        <f t="array" aca="1" ref="O125" ca="1">IF(INDIRECT(CONCATENATE(TablaDatosCompletos[[#This Row],[CodigoProyecto]],"!E",CELL("fila",INDIRECT(TablaDatosCompletos[[#This Row],[Referencia]]))+6))=0,"",INDIRECT(CONCATENATE(TablaDatosCompletos[[#This Row],[CodigoProyecto]],"!E",CELL("fila",INDIRECT(TablaDatosCompletos[[#This Row],[Referencia]]))+6)))</f>
        <v>RCO77</v>
      </c>
      <c r="P125" s="18" t="str" cm="1">
        <f t="array" aca="1" ref="P125"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125" s="18" cm="1">
        <f t="array" aca="1" ref="Q125" ca="1">IF(TablaDatosCompletos[[#This Row],[UsarAI]]="NO",0,INDIRECT(CONCATENATE(TablaDatosCompletos[[#This Row],[CodigoProyecto]],"!H",CELL("fila",INDIRECT(TablaDatosCompletos[[#This Row],[Referencia]]))+6)))</f>
        <v>0</v>
      </c>
      <c r="R125" s="18" t="str" cm="1">
        <f t="array" aca="1" ref="R125"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125" s="125" t="str" cm="1">
        <f t="array" aca="1" ref="S125" ca="1">IF(INDIRECT(CONCATENATE(TablaDatosCompletos[[#This Row],[CodigoProyecto]],"!E",CELL("fila",INDIRECT(TablaDatosCompletos[[#This Row],[Referencia]]))+7))=0,"",INDIRECT(CONCATENATE(TablaDatosCompletos[[#This Row],[CodigoProyecto]],"!E",CELL("fila",INDIRECT(TablaDatosCompletos[[#This Row],[Referencia]]))+7)))</f>
        <v>RCR77</v>
      </c>
      <c r="T125" s="48" t="str" cm="1">
        <f t="array" aca="1" ref="T125"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125" s="127" cm="1">
        <f t="array" aca="1" ref="U125" ca="1">IF(TablaDatosCompletos[[#This Row],[UsarAI]]="NO",0,INDIRECT(CONCATENATE(TablaDatosCompletos[[#This Row],[CodigoProyecto]],"!H",CELL("fila",INDIRECT(TablaDatosCompletos[[#This Row],[Referencia]]))+7)))</f>
        <v>0</v>
      </c>
      <c r="V125" s="48" t="str" cm="1">
        <f t="array" aca="1" ref="V125" ca="1">IF(INDIRECT(CONCATENATE(TablaDatosCompletos[[#This Row],[CodigoProyecto]],"!G",CELL("fila",INDIRECT(TablaDatosCompletos[[#This Row],[Referencia]]))+7))=0,"",INDIRECT(CONCATENATE(TablaDatosCompletos[[#This Row],[CodigoProyecto]],"!G",CELL("fila",INDIRECT(TablaDatosCompletos[[#This Row],[Referencia]]))+7)))</f>
        <v>Visitantes / año</v>
      </c>
    </row>
    <row r="126" spans="1:22" ht="87" x14ac:dyDescent="0.35">
      <c r="A126" s="128">
        <f>DatosGenerales!$D$7</f>
        <v>0</v>
      </c>
      <c r="B126" s="128">
        <f>DatosGenerales!$D$11</f>
        <v>0</v>
      </c>
      <c r="C126" s="128" cm="1">
        <f t="array" aca="1" ref="C126" ca="1">INDIRECT(CONCATENATE(TablaDatosCompletos[[#This Row],[CodigoProyecto]],"!$E$3"))</f>
        <v>0</v>
      </c>
      <c r="D126" s="128" t="str">
        <f ca="1">IF(TablaDatosCompletos[[#This Row],[Proyecto]]=0,"NO","SI")</f>
        <v>NO</v>
      </c>
      <c r="E126" s="129" t="s">
        <v>14</v>
      </c>
      <c r="F126" s="130" t="s">
        <v>221</v>
      </c>
      <c r="G126" s="131" t="s">
        <v>222</v>
      </c>
      <c r="H126" s="132" t="s">
        <v>37</v>
      </c>
      <c r="I126" s="133" t="s">
        <v>38</v>
      </c>
      <c r="J126" s="129" t="s">
        <v>65</v>
      </c>
      <c r="K126" s="134" t="s">
        <v>66</v>
      </c>
      <c r="L126" s="134" t="s">
        <v>483</v>
      </c>
      <c r="M126" s="135" t="str" cm="1">
        <f t="array" aca="1" ref="M126" ca="1">IF(INDIRECT(CONCATENATE(TablaDatosCompletos[[#This Row],[CodigoProyecto]],"!B",CELL("fila",INDIRECT(TablaDatosCompletos[[#This Row],[Referencia]]))))="Incluir","SI","NO")</f>
        <v>NO</v>
      </c>
      <c r="N126" s="136" cm="1">
        <f t="array" aca="1" ref="N126" ca="1">IF(TablaDatosCompletos[[#This Row],[UsarAI]]="NO",0,INDIRECT(CONCATENATE(TablaDatosCompletos[[#This Row],[CodigoProyecto]],"!E",CELL("fila",INDIRECT(TablaDatosCompletos[[#This Row],[Referencia]]))+2)))</f>
        <v>0</v>
      </c>
      <c r="O126" s="134" t="str" cm="1">
        <f t="array" aca="1" ref="O126" ca="1">IF(INDIRECT(CONCATENATE(TablaDatosCompletos[[#This Row],[CodigoProyecto]],"!E",CELL("fila",INDIRECT(TablaDatosCompletos[[#This Row],[Referencia]]))+6))=0,"",INDIRECT(CONCATENATE(TablaDatosCompletos[[#This Row],[CodigoProyecto]],"!E",CELL("fila",INDIRECT(TablaDatosCompletos[[#This Row],[Referencia]]))+6)))</f>
        <v>RCO14</v>
      </c>
      <c r="P126" s="134" t="str" cm="1">
        <f t="array" aca="1" ref="P126"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126" s="134" cm="1">
        <f t="array" aca="1" ref="Q126" ca="1">IF(TablaDatosCompletos[[#This Row],[UsarAI]]="NO",0,INDIRECT(CONCATENATE(TablaDatosCompletos[[#This Row],[CodigoProyecto]],"!H",CELL("fila",INDIRECT(TablaDatosCompletos[[#This Row],[Referencia]]))+6)))</f>
        <v>0</v>
      </c>
      <c r="R126" s="134" t="str" cm="1">
        <f t="array" aca="1" ref="R126"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126" s="137" t="str" cm="1">
        <f t="array" aca="1" ref="S126" ca="1">IF(INDIRECT(CONCATENATE(TablaDatosCompletos[[#This Row],[CodigoProyecto]],"!E",CELL("fila",INDIRECT(TablaDatosCompletos[[#This Row],[Referencia]]))+7))=0,"",INDIRECT(CONCATENATE(TablaDatosCompletos[[#This Row],[CodigoProyecto]],"!E",CELL("fila",INDIRECT(TablaDatosCompletos[[#This Row],[Referencia]]))+7)))</f>
        <v>RCR11</v>
      </c>
      <c r="T126" s="135" t="str" cm="1">
        <f t="array" aca="1" ref="T126"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126" s="135" cm="1">
        <f t="array" aca="1" ref="U126" ca="1">IF(TablaDatosCompletos[[#This Row],[UsarAI]]="NO",0,INDIRECT(CONCATENATE(TablaDatosCompletos[[#This Row],[CodigoProyecto]],"!H",CELL("fila",INDIRECT(TablaDatosCompletos[[#This Row],[Referencia]]))+7)))</f>
        <v>0</v>
      </c>
      <c r="V126" s="135" t="str" cm="1">
        <f t="array" aca="1" ref="V126" ca="1">IF(INDIRECT(CONCATENATE(TablaDatosCompletos[[#This Row],[CodigoProyecto]],"!G",CELL("fila",INDIRECT(TablaDatosCompletos[[#This Row],[Referencia]]))+7))=0,"",INDIRECT(CONCATENATE(TablaDatosCompletos[[#This Row],[CodigoProyecto]],"!G",CELL("fila",INDIRECT(TablaDatosCompletos[[#This Row],[Referencia]]))+7)))</f>
        <v>Usuarios / año</v>
      </c>
    </row>
    <row r="127" spans="1:22" ht="87" x14ac:dyDescent="0.35">
      <c r="A127" s="128">
        <f>DatosGenerales!$D$7</f>
        <v>0</v>
      </c>
      <c r="B127" s="128">
        <f>DatosGenerales!$D$11</f>
        <v>0</v>
      </c>
      <c r="C127" s="128" cm="1">
        <f t="array" aca="1" ref="C127" ca="1">INDIRECT(CONCATENATE(TablaDatosCompletos[[#This Row],[CodigoProyecto]],"!$E$3"))</f>
        <v>0</v>
      </c>
      <c r="D127" s="128" t="str">
        <f ca="1">IF(TablaDatosCompletos[[#This Row],[Proyecto]]=0,"NO","SI")</f>
        <v>NO</v>
      </c>
      <c r="E127" s="129" t="s">
        <v>14</v>
      </c>
      <c r="F127" s="130" t="s">
        <v>221</v>
      </c>
      <c r="G127" s="131" t="s">
        <v>222</v>
      </c>
      <c r="H127" s="132" t="s">
        <v>37</v>
      </c>
      <c r="I127" s="133" t="s">
        <v>38</v>
      </c>
      <c r="J127" s="129" t="s">
        <v>68</v>
      </c>
      <c r="K127" s="134" t="s">
        <v>69</v>
      </c>
      <c r="L127" s="134" t="s">
        <v>484</v>
      </c>
      <c r="M127" s="135" t="str" cm="1">
        <f t="array" aca="1" ref="M127" ca="1">IF(INDIRECT(CONCATENATE(TablaDatosCompletos[[#This Row],[CodigoProyecto]],"!B",CELL("fila",INDIRECT(TablaDatosCompletos[[#This Row],[Referencia]]))))="Incluir","SI","NO")</f>
        <v>NO</v>
      </c>
      <c r="N127" s="136" cm="1">
        <f t="array" aca="1" ref="N127" ca="1">IF(TablaDatosCompletos[[#This Row],[UsarAI]]="NO",0,INDIRECT(CONCATENATE(TablaDatosCompletos[[#This Row],[CodigoProyecto]],"!E",CELL("fila",INDIRECT(TablaDatosCompletos[[#This Row],[Referencia]]))+2)))</f>
        <v>0</v>
      </c>
      <c r="O127" s="134" t="str" cm="1">
        <f t="array" aca="1" ref="O127" ca="1">IF(INDIRECT(CONCATENATE(TablaDatosCompletos[[#This Row],[CodigoProyecto]],"!E",CELL("fila",INDIRECT(TablaDatosCompletos[[#This Row],[Referencia]]))+6))=0,"",INDIRECT(CONCATENATE(TablaDatosCompletos[[#This Row],[CodigoProyecto]],"!E",CELL("fila",INDIRECT(TablaDatosCompletos[[#This Row],[Referencia]]))+6)))</f>
        <v>RCO14</v>
      </c>
      <c r="P127" s="134" t="str" cm="1">
        <f t="array" aca="1" ref="P127"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127" s="134" cm="1">
        <f t="array" aca="1" ref="Q127" ca="1">IF(TablaDatosCompletos[[#This Row],[UsarAI]]="NO",0,INDIRECT(CONCATENATE(TablaDatosCompletos[[#This Row],[CodigoProyecto]],"!H",CELL("fila",INDIRECT(TablaDatosCompletos[[#This Row],[Referencia]]))+6)))</f>
        <v>0</v>
      </c>
      <c r="R127" s="134" t="str" cm="1">
        <f t="array" aca="1" ref="R127"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127" s="137" t="str" cm="1">
        <f t="array" aca="1" ref="S127" ca="1">IF(INDIRECT(CONCATENATE(TablaDatosCompletos[[#This Row],[CodigoProyecto]],"!E",CELL("fila",INDIRECT(TablaDatosCompletos[[#This Row],[Referencia]]))+7))=0,"",INDIRECT(CONCATENATE(TablaDatosCompletos[[#This Row],[CodigoProyecto]],"!E",CELL("fila",INDIRECT(TablaDatosCompletos[[#This Row],[Referencia]]))+7)))</f>
        <v>RCR11</v>
      </c>
      <c r="T127" s="135" t="str" cm="1">
        <f t="array" aca="1" ref="T127"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127" s="135" cm="1">
        <f t="array" aca="1" ref="U127" ca="1">IF(TablaDatosCompletos[[#This Row],[UsarAI]]="NO",0,INDIRECT(CONCATENATE(TablaDatosCompletos[[#This Row],[CodigoProyecto]],"!H",CELL("fila",INDIRECT(TablaDatosCompletos[[#This Row],[Referencia]]))+7)))</f>
        <v>0</v>
      </c>
      <c r="V127" s="135" t="str" cm="1">
        <f t="array" aca="1" ref="V127" ca="1">IF(INDIRECT(CONCATENATE(TablaDatosCompletos[[#This Row],[CodigoProyecto]],"!G",CELL("fila",INDIRECT(TablaDatosCompletos[[#This Row],[Referencia]]))+7))=0,"",INDIRECT(CONCATENATE(TablaDatosCompletos[[#This Row],[CodigoProyecto]],"!G",CELL("fila",INDIRECT(TablaDatosCompletos[[#This Row],[Referencia]]))+7)))</f>
        <v>Usuarios / año</v>
      </c>
    </row>
    <row r="128" spans="1:22" ht="130.5" x14ac:dyDescent="0.35">
      <c r="A128" s="128">
        <f>DatosGenerales!$D$7</f>
        <v>0</v>
      </c>
      <c r="B128" s="128">
        <f>DatosGenerales!$D$11</f>
        <v>0</v>
      </c>
      <c r="C128" s="128" cm="1">
        <f t="array" aca="1" ref="C128" ca="1">INDIRECT(CONCATENATE(TablaDatosCompletos[[#This Row],[CodigoProyecto]],"!$E$3"))</f>
        <v>0</v>
      </c>
      <c r="D128" s="128" t="str">
        <f ca="1">IF(TablaDatosCompletos[[#This Row],[Proyecto]]=0,"NO","SI")</f>
        <v>NO</v>
      </c>
      <c r="E128" s="129" t="s">
        <v>14</v>
      </c>
      <c r="F128" s="130" t="s">
        <v>221</v>
      </c>
      <c r="G128" s="131" t="s">
        <v>222</v>
      </c>
      <c r="H128" s="132" t="s">
        <v>39</v>
      </c>
      <c r="I128" s="133" t="s">
        <v>40</v>
      </c>
      <c r="J128" s="129" t="s">
        <v>70</v>
      </c>
      <c r="K128" s="134" t="s">
        <v>71</v>
      </c>
      <c r="L128" s="134" t="s">
        <v>485</v>
      </c>
      <c r="M128" s="135" t="str" cm="1">
        <f t="array" aca="1" ref="M128" ca="1">IF(INDIRECT(CONCATENATE(TablaDatosCompletos[[#This Row],[CodigoProyecto]],"!B",CELL("fila",INDIRECT(TablaDatosCompletos[[#This Row],[Referencia]]))))="Incluir","SI","NO")</f>
        <v>NO</v>
      </c>
      <c r="N128" s="136" cm="1">
        <f t="array" aca="1" ref="N128" ca="1">IF(TablaDatosCompletos[[#This Row],[UsarAI]]="NO",0,INDIRECT(CONCATENATE(TablaDatosCompletos[[#This Row],[CodigoProyecto]],"!E",CELL("fila",INDIRECT(TablaDatosCompletos[[#This Row],[Referencia]]))+2)))</f>
        <v>0</v>
      </c>
      <c r="O128" s="134" t="str" cm="1">
        <f t="array" aca="1" ref="O128" ca="1">IF(INDIRECT(CONCATENATE(TablaDatosCompletos[[#This Row],[CodigoProyecto]],"!E",CELL("fila",INDIRECT(TablaDatosCompletos[[#This Row],[Referencia]]))+6))=0,"",INDIRECT(CONCATENATE(TablaDatosCompletos[[#This Row],[CodigoProyecto]],"!E",CELL("fila",INDIRECT(TablaDatosCompletos[[#This Row],[Referencia]]))+6)))</f>
        <v>RCO01</v>
      </c>
      <c r="P128" s="134" t="str" cm="1">
        <f t="array" aca="1" ref="P128"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128" s="134" cm="1">
        <f t="array" aca="1" ref="Q128" ca="1">IF(TablaDatosCompletos[[#This Row],[UsarAI]]="NO",0,INDIRECT(CONCATENATE(TablaDatosCompletos[[#This Row],[CodigoProyecto]],"!H",CELL("fila",INDIRECT(TablaDatosCompletos[[#This Row],[Referencia]]))+6)))</f>
        <v>0</v>
      </c>
      <c r="R128" s="134" t="str" cm="1">
        <f t="array" aca="1" ref="R128" ca="1">IF(INDIRECT(CONCATENATE(TablaDatosCompletos[[#This Row],[CodigoProyecto]],"!G",CELL("fila",INDIRECT(TablaDatosCompletos[[#This Row],[Referencia]]))+6))=0,"",INDIRECT(CONCATENATE(TablaDatosCompletos[[#This Row],[CodigoProyecto]],"!G",CELL("fila",INDIRECT(TablaDatosCompletos[[#This Row],[Referencia]]))+6)))</f>
        <v>Empresas</v>
      </c>
      <c r="S128" s="137" t="str" cm="1">
        <f t="array" aca="1" ref="S128" ca="1">IF(INDIRECT(CONCATENATE(TablaDatosCompletos[[#This Row],[CodigoProyecto]],"!E",CELL("fila",INDIRECT(TablaDatosCompletos[[#This Row],[Referencia]]))+7))=0,"",INDIRECT(CONCATENATE(TablaDatosCompletos[[#This Row],[CodigoProyecto]],"!E",CELL("fila",INDIRECT(TablaDatosCompletos[[#This Row],[Referencia]]))+7)))</f>
        <v>RCR19</v>
      </c>
      <c r="T128" s="135" t="str" cm="1">
        <f t="array" aca="1" ref="T128"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128" s="135" cm="1">
        <f t="array" aca="1" ref="U128" ca="1">IF(TablaDatosCompletos[[#This Row],[UsarAI]]="NO",0,INDIRECT(CONCATENATE(TablaDatosCompletos[[#This Row],[CodigoProyecto]],"!H",CELL("fila",INDIRECT(TablaDatosCompletos[[#This Row],[Referencia]]))+7)))</f>
        <v>0</v>
      </c>
      <c r="V128" s="135" t="str" cm="1">
        <f t="array" aca="1" ref="V128" ca="1">IF(INDIRECT(CONCATENATE(TablaDatosCompletos[[#This Row],[CodigoProyecto]],"!G",CELL("fila",INDIRECT(TablaDatosCompletos[[#This Row],[Referencia]]))+7))=0,"",INDIRECT(CONCATENATE(TablaDatosCompletos[[#This Row],[CodigoProyecto]],"!G",CELL("fila",INDIRECT(TablaDatosCompletos[[#This Row],[Referencia]]))+7)))</f>
        <v>Empresas</v>
      </c>
    </row>
    <row r="129" spans="1:22" ht="58" x14ac:dyDescent="0.35">
      <c r="A129" s="128">
        <f>DatosGenerales!$D$7</f>
        <v>0</v>
      </c>
      <c r="B129" s="128">
        <f>DatosGenerales!$D$11</f>
        <v>0</v>
      </c>
      <c r="C129" s="128" cm="1">
        <f t="array" aca="1" ref="C129" ca="1">INDIRECT(CONCATENATE(TablaDatosCompletos[[#This Row],[CodigoProyecto]],"!$E$3"))</f>
        <v>0</v>
      </c>
      <c r="D129" s="128" t="str">
        <f ca="1">IF(TablaDatosCompletos[[#This Row],[Proyecto]]=0,"NO","SI")</f>
        <v>NO</v>
      </c>
      <c r="E129" s="129" t="s">
        <v>14</v>
      </c>
      <c r="F129" s="130" t="s">
        <v>221</v>
      </c>
      <c r="G129" s="131" t="s">
        <v>222</v>
      </c>
      <c r="H129" s="132" t="s">
        <v>39</v>
      </c>
      <c r="I129" s="133" t="s">
        <v>40</v>
      </c>
      <c r="J129" s="129" t="s">
        <v>72</v>
      </c>
      <c r="K129" s="134" t="s">
        <v>73</v>
      </c>
      <c r="L129" s="134" t="s">
        <v>486</v>
      </c>
      <c r="M129" s="135" t="str" cm="1">
        <f t="array" aca="1" ref="M129" ca="1">IF(INDIRECT(CONCATENATE(TablaDatosCompletos[[#This Row],[CodigoProyecto]],"!B",CELL("fila",INDIRECT(TablaDatosCompletos[[#This Row],[Referencia]]))))="Incluir","SI","NO")</f>
        <v>NO</v>
      </c>
      <c r="N129" s="136" cm="1">
        <f t="array" aca="1" ref="N129" ca="1">IF(TablaDatosCompletos[[#This Row],[UsarAI]]="NO",0,INDIRECT(CONCATENATE(TablaDatosCompletos[[#This Row],[CodigoProyecto]],"!E",CELL("fila",INDIRECT(TablaDatosCompletos[[#This Row],[Referencia]]))+2)))</f>
        <v>0</v>
      </c>
      <c r="O129" s="134" t="str" cm="1">
        <f t="array" aca="1" ref="O129" ca="1">IF(INDIRECT(CONCATENATE(TablaDatosCompletos[[#This Row],[CodigoProyecto]],"!E",CELL("fila",INDIRECT(TablaDatosCompletos[[#This Row],[Referencia]]))+6))=0,"",INDIRECT(CONCATENATE(TablaDatosCompletos[[#This Row],[CodigoProyecto]],"!E",CELL("fila",INDIRECT(TablaDatosCompletos[[#This Row],[Referencia]]))+6)))</f>
        <v>RCO01</v>
      </c>
      <c r="P129" s="134" t="str" cm="1">
        <f t="array" aca="1" ref="P129"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129" s="134" cm="1">
        <f t="array" aca="1" ref="Q129" ca="1">IF(TablaDatosCompletos[[#This Row],[UsarAI]]="NO",0,INDIRECT(CONCATENATE(TablaDatosCompletos[[#This Row],[CodigoProyecto]],"!H",CELL("fila",INDIRECT(TablaDatosCompletos[[#This Row],[Referencia]]))+6)))</f>
        <v>0</v>
      </c>
      <c r="R129" s="134" t="str" cm="1">
        <f t="array" aca="1" ref="R129" ca="1">IF(INDIRECT(CONCATENATE(TablaDatosCompletos[[#This Row],[CodigoProyecto]],"!G",CELL("fila",INDIRECT(TablaDatosCompletos[[#This Row],[Referencia]]))+6))=0,"",INDIRECT(CONCATENATE(TablaDatosCompletos[[#This Row],[CodigoProyecto]],"!G",CELL("fila",INDIRECT(TablaDatosCompletos[[#This Row],[Referencia]]))+6)))</f>
        <v>Empresas</v>
      </c>
      <c r="S129" s="137" t="str" cm="1">
        <f t="array" aca="1" ref="S129" ca="1">IF(INDIRECT(CONCATENATE(TablaDatosCompletos[[#This Row],[CodigoProyecto]],"!E",CELL("fila",INDIRECT(TablaDatosCompletos[[#This Row],[Referencia]]))+7))=0,"",INDIRECT(CONCATENATE(TablaDatosCompletos[[#This Row],[CodigoProyecto]],"!E",CELL("fila",INDIRECT(TablaDatosCompletos[[#This Row],[Referencia]]))+7)))</f>
        <v>RCR19</v>
      </c>
      <c r="T129" s="135" t="str" cm="1">
        <f t="array" aca="1" ref="T129"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129" s="135" cm="1">
        <f t="array" aca="1" ref="U129" ca="1">IF(TablaDatosCompletos[[#This Row],[UsarAI]]="NO",0,INDIRECT(CONCATENATE(TablaDatosCompletos[[#This Row],[CodigoProyecto]],"!H",CELL("fila",INDIRECT(TablaDatosCompletos[[#This Row],[Referencia]]))+7)))</f>
        <v>0</v>
      </c>
      <c r="V129" s="135" t="str" cm="1">
        <f t="array" aca="1" ref="V129" ca="1">IF(INDIRECT(CONCATENATE(TablaDatosCompletos[[#This Row],[CodigoProyecto]],"!G",CELL("fila",INDIRECT(TablaDatosCompletos[[#This Row],[Referencia]]))+7))=0,"",INDIRECT(CONCATENATE(TablaDatosCompletos[[#This Row],[CodigoProyecto]],"!G",CELL("fila",INDIRECT(TablaDatosCompletos[[#This Row],[Referencia]]))+7)))</f>
        <v>Empresas</v>
      </c>
    </row>
    <row r="130" spans="1:22" ht="87" x14ac:dyDescent="0.35">
      <c r="A130" s="128">
        <f>DatosGenerales!$D$7</f>
        <v>0</v>
      </c>
      <c r="B130" s="128">
        <f>DatosGenerales!$D$11</f>
        <v>0</v>
      </c>
      <c r="C130" s="128" cm="1">
        <f t="array" aca="1" ref="C130" ca="1">INDIRECT(CONCATENATE(TablaDatosCompletos[[#This Row],[CodigoProyecto]],"!$E$3"))</f>
        <v>0</v>
      </c>
      <c r="D130" s="128" t="str">
        <f ca="1">IF(TablaDatosCompletos[[#This Row],[Proyecto]]=0,"NO","SI")</f>
        <v>NO</v>
      </c>
      <c r="E130" s="129" t="s">
        <v>14</v>
      </c>
      <c r="F130" s="130" t="s">
        <v>227</v>
      </c>
      <c r="G130" s="131" t="s">
        <v>74</v>
      </c>
      <c r="H130" s="132" t="s">
        <v>41</v>
      </c>
      <c r="I130" s="133" t="s">
        <v>42</v>
      </c>
      <c r="J130" s="129" t="s">
        <v>75</v>
      </c>
      <c r="K130" s="134" t="s">
        <v>76</v>
      </c>
      <c r="L130" s="134" t="s">
        <v>487</v>
      </c>
      <c r="M130" s="135" t="str" cm="1">
        <f t="array" aca="1" ref="M130" ca="1">IF(INDIRECT(CONCATENATE(TablaDatosCompletos[[#This Row],[CodigoProyecto]],"!B",CELL("fila",INDIRECT(TablaDatosCompletos[[#This Row],[Referencia]]))))="Incluir","SI","NO")</f>
        <v>NO</v>
      </c>
      <c r="N130" s="136" cm="1">
        <f t="array" aca="1" ref="N130" ca="1">IF(TablaDatosCompletos[[#This Row],[UsarAI]]="NO",0,INDIRECT(CONCATENATE(TablaDatosCompletos[[#This Row],[CodigoProyecto]],"!E",CELL("fila",INDIRECT(TablaDatosCompletos[[#This Row],[Referencia]]))+2)))</f>
        <v>0</v>
      </c>
      <c r="O130" s="134" t="str" cm="1">
        <f t="array" aca="1" ref="O130" ca="1">IF(INDIRECT(CONCATENATE(TablaDatosCompletos[[#This Row],[CodigoProyecto]],"!E",CELL("fila",INDIRECT(TablaDatosCompletos[[#This Row],[Referencia]]))+6))=0,"",INDIRECT(CONCATENATE(TablaDatosCompletos[[#This Row],[CodigoProyecto]],"!E",CELL("fila",INDIRECT(TablaDatosCompletos[[#This Row],[Referencia]]))+6)))</f>
        <v>RCO19</v>
      </c>
      <c r="P130" s="134" t="str" cm="1">
        <f t="array" aca="1" ref="P130"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130" s="134" cm="1">
        <f t="array" aca="1" ref="Q130" ca="1">IF(TablaDatosCompletos[[#This Row],[UsarAI]]="NO",0,INDIRECT(CONCATENATE(TablaDatosCompletos[[#This Row],[CodigoProyecto]],"!H",CELL("fila",INDIRECT(TablaDatosCompletos[[#This Row],[Referencia]]))+6)))</f>
        <v>0</v>
      </c>
      <c r="R130" s="134" t="str" cm="1">
        <f t="array" aca="1" ref="R130" ca="1">IF(INDIRECT(CONCATENATE(TablaDatosCompletos[[#This Row],[CodigoProyecto]],"!G",CELL("fila",INDIRECT(TablaDatosCompletos[[#This Row],[Referencia]]))+6))=0,"",INDIRECT(CONCATENATE(TablaDatosCompletos[[#This Row],[CodigoProyecto]],"!G",CELL("fila",INDIRECT(TablaDatosCompletos[[#This Row],[Referencia]]))+6)))</f>
        <v>Metros cuadrados (m2)</v>
      </c>
      <c r="S130" s="137" t="str" cm="1">
        <f t="array" aca="1" ref="S130" ca="1">IF(INDIRECT(CONCATENATE(TablaDatosCompletos[[#This Row],[CodigoProyecto]],"!E",CELL("fila",INDIRECT(TablaDatosCompletos[[#This Row],[Referencia]]))+7))=0,"",INDIRECT(CONCATENATE(TablaDatosCompletos[[#This Row],[CodigoProyecto]],"!E",CELL("fila",INDIRECT(TablaDatosCompletos[[#This Row],[Referencia]]))+7)))</f>
        <v>RCR26</v>
      </c>
      <c r="T130" s="135" t="str" cm="1">
        <f t="array" aca="1" ref="T130"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130" s="135" cm="1">
        <f t="array" aca="1" ref="U130" ca="1">IF(TablaDatosCompletos[[#This Row],[UsarAI]]="NO",0,INDIRECT(CONCATENATE(TablaDatosCompletos[[#This Row],[CodigoProyecto]],"!H",CELL("fila",INDIRECT(TablaDatosCompletos[[#This Row],[Referencia]]))+7)))</f>
        <v>0</v>
      </c>
      <c r="V130" s="135" t="str" cm="1">
        <f t="array" aca="1" ref="V130" ca="1">IF(INDIRECT(CONCATENATE(TablaDatosCompletos[[#This Row],[CodigoProyecto]],"!G",CELL("fila",INDIRECT(TablaDatosCompletos[[#This Row],[Referencia]]))+7))=0,"",INDIRECT(CONCATENATE(TablaDatosCompletos[[#This Row],[CodigoProyecto]],"!G",CELL("fila",INDIRECT(TablaDatosCompletos[[#This Row],[Referencia]]))+7)))</f>
        <v>MWh/año</v>
      </c>
    </row>
    <row r="131" spans="1:22" ht="101.5" x14ac:dyDescent="0.35">
      <c r="A131" s="128">
        <f>DatosGenerales!$D$7</f>
        <v>0</v>
      </c>
      <c r="B131" s="128">
        <f>DatosGenerales!$D$11</f>
        <v>0</v>
      </c>
      <c r="C131" s="128" cm="1">
        <f t="array" aca="1" ref="C131" ca="1">INDIRECT(CONCATENATE(TablaDatosCompletos[[#This Row],[CodigoProyecto]],"!$E$3"))</f>
        <v>0</v>
      </c>
      <c r="D131" s="128" t="str">
        <f ca="1">IF(TablaDatosCompletos[[#This Row],[Proyecto]]=0,"NO","SI")</f>
        <v>NO</v>
      </c>
      <c r="E131" s="129" t="s">
        <v>14</v>
      </c>
      <c r="F131" s="130" t="s">
        <v>227</v>
      </c>
      <c r="G131" s="131" t="s">
        <v>74</v>
      </c>
      <c r="H131" s="132" t="s">
        <v>41</v>
      </c>
      <c r="I131" s="133" t="s">
        <v>42</v>
      </c>
      <c r="J131" s="129" t="s">
        <v>77</v>
      </c>
      <c r="K131" s="134" t="s">
        <v>78</v>
      </c>
      <c r="L131" s="134" t="s">
        <v>488</v>
      </c>
      <c r="M131" s="135" t="str" cm="1">
        <f t="array" aca="1" ref="M131" ca="1">IF(INDIRECT(CONCATENATE(TablaDatosCompletos[[#This Row],[CodigoProyecto]],"!B",CELL("fila",INDIRECT(TablaDatosCompletos[[#This Row],[Referencia]]))))="Incluir","SI","NO")</f>
        <v>NO</v>
      </c>
      <c r="N131" s="136" cm="1">
        <f t="array" aca="1" ref="N131" ca="1">IF(TablaDatosCompletos[[#This Row],[UsarAI]]="NO",0,INDIRECT(CONCATENATE(TablaDatosCompletos[[#This Row],[CodigoProyecto]],"!E",CELL("fila",INDIRECT(TablaDatosCompletos[[#This Row],[Referencia]]))+2)))</f>
        <v>0</v>
      </c>
      <c r="O131" s="134" t="str" cm="1">
        <f t="array" aca="1" ref="O131" ca="1">IF(INDIRECT(CONCATENATE(TablaDatosCompletos[[#This Row],[CodigoProyecto]],"!E",CELL("fila",INDIRECT(TablaDatosCompletos[[#This Row],[Referencia]]))+6))=0,"",INDIRECT(CONCATENATE(TablaDatosCompletos[[#This Row],[CodigoProyecto]],"!E",CELL("fila",INDIRECT(TablaDatosCompletos[[#This Row],[Referencia]]))+6)))</f>
        <v>RCO19</v>
      </c>
      <c r="P131" s="134" t="str" cm="1">
        <f t="array" aca="1" ref="P131"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131" s="134" cm="1">
        <f t="array" aca="1" ref="Q131" ca="1">IF(TablaDatosCompletos[[#This Row],[UsarAI]]="NO",0,INDIRECT(CONCATENATE(TablaDatosCompletos[[#This Row],[CodigoProyecto]],"!H",CELL("fila",INDIRECT(TablaDatosCompletos[[#This Row],[Referencia]]))+6)))</f>
        <v>0</v>
      </c>
      <c r="R131" s="134" t="str" cm="1">
        <f t="array" aca="1" ref="R131" ca="1">IF(INDIRECT(CONCATENATE(TablaDatosCompletos[[#This Row],[CodigoProyecto]],"!G",CELL("fila",INDIRECT(TablaDatosCompletos[[#This Row],[Referencia]]))+6))=0,"",INDIRECT(CONCATENATE(TablaDatosCompletos[[#This Row],[CodigoProyecto]],"!G",CELL("fila",INDIRECT(TablaDatosCompletos[[#This Row],[Referencia]]))+6)))</f>
        <v>Metros cuadrados (m2)</v>
      </c>
      <c r="S131" s="137" t="str" cm="1">
        <f t="array" aca="1" ref="S131" ca="1">IF(INDIRECT(CONCATENATE(TablaDatosCompletos[[#This Row],[CodigoProyecto]],"!E",CELL("fila",INDIRECT(TablaDatosCompletos[[#This Row],[Referencia]]))+7))=0,"",INDIRECT(CONCATENATE(TablaDatosCompletos[[#This Row],[CodigoProyecto]],"!E",CELL("fila",INDIRECT(TablaDatosCompletos[[#This Row],[Referencia]]))+7)))</f>
        <v>RCR26</v>
      </c>
      <c r="T131" s="135" t="str" cm="1">
        <f t="array" aca="1" ref="T131"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131" s="135" cm="1">
        <f t="array" aca="1" ref="U131" ca="1">IF(TablaDatosCompletos[[#This Row],[UsarAI]]="NO",0,INDIRECT(CONCATENATE(TablaDatosCompletos[[#This Row],[CodigoProyecto]],"!H",CELL("fila",INDIRECT(TablaDatosCompletos[[#This Row],[Referencia]]))+7)))</f>
        <v>0</v>
      </c>
      <c r="V131" s="135" t="str" cm="1">
        <f t="array" aca="1" ref="V131" ca="1">IF(INDIRECT(CONCATENATE(TablaDatosCompletos[[#This Row],[CodigoProyecto]],"!G",CELL("fila",INDIRECT(TablaDatosCompletos[[#This Row],[Referencia]]))+7))=0,"",INDIRECT(CONCATENATE(TablaDatosCompletos[[#This Row],[CodigoProyecto]],"!G",CELL("fila",INDIRECT(TablaDatosCompletos[[#This Row],[Referencia]]))+7)))</f>
        <v>MWh/año</v>
      </c>
    </row>
    <row r="132" spans="1:22" ht="72.5" x14ac:dyDescent="0.35">
      <c r="A132" s="128">
        <f>DatosGenerales!$D$7</f>
        <v>0</v>
      </c>
      <c r="B132" s="128">
        <f>DatosGenerales!$D$11</f>
        <v>0</v>
      </c>
      <c r="C132" s="128" cm="1">
        <f t="array" aca="1" ref="C132" ca="1">INDIRECT(CONCATENATE(TablaDatosCompletos[[#This Row],[CodigoProyecto]],"!$E$3"))</f>
        <v>0</v>
      </c>
      <c r="D132" s="128" t="str">
        <f ca="1">IF(TablaDatosCompletos[[#This Row],[Proyecto]]=0,"NO","SI")</f>
        <v>NO</v>
      </c>
      <c r="E132" s="129" t="s">
        <v>14</v>
      </c>
      <c r="F132" s="130" t="s">
        <v>227</v>
      </c>
      <c r="G132" s="131" t="s">
        <v>74</v>
      </c>
      <c r="H132" s="132" t="s">
        <v>43</v>
      </c>
      <c r="I132" s="133" t="s">
        <v>44</v>
      </c>
      <c r="J132" s="129" t="s">
        <v>79</v>
      </c>
      <c r="K132" s="134" t="s">
        <v>80</v>
      </c>
      <c r="L132" s="134" t="s">
        <v>489</v>
      </c>
      <c r="M132" s="135" t="str" cm="1">
        <f t="array" aca="1" ref="M132" ca="1">IF(INDIRECT(CONCATENATE(TablaDatosCompletos[[#This Row],[CodigoProyecto]],"!B",CELL("fila",INDIRECT(TablaDatosCompletos[[#This Row],[Referencia]]))))="Incluir","SI","NO")</f>
        <v>NO</v>
      </c>
      <c r="N132" s="136" cm="1">
        <f t="array" aca="1" ref="N132" ca="1">IF(TablaDatosCompletos[[#This Row],[UsarAI]]="NO",0,INDIRECT(CONCATENATE(TablaDatosCompletos[[#This Row],[CodigoProyecto]],"!E",CELL("fila",INDIRECT(TablaDatosCompletos[[#This Row],[Referencia]]))+2)))</f>
        <v>0</v>
      </c>
      <c r="O132" s="134" t="str" cm="1">
        <f t="array" aca="1" ref="O132" ca="1">IF(INDIRECT(CONCATENATE(TablaDatosCompletos[[#This Row],[CodigoProyecto]],"!E",CELL("fila",INDIRECT(TablaDatosCompletos[[#This Row],[Referencia]]))+6))=0,"",INDIRECT(CONCATENATE(TablaDatosCompletos[[#This Row],[CodigoProyecto]],"!E",CELL("fila",INDIRECT(TablaDatosCompletos[[#This Row],[Referencia]]))+6)))</f>
        <v>RCO22</v>
      </c>
      <c r="P132" s="134" t="str" cm="1">
        <f t="array" aca="1" ref="P132"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32" s="134" cm="1">
        <f t="array" aca="1" ref="Q132" ca="1">IF(TablaDatosCompletos[[#This Row],[UsarAI]]="NO",0,INDIRECT(CONCATENATE(TablaDatosCompletos[[#This Row],[CodigoProyecto]],"!H",CELL("fila",INDIRECT(TablaDatosCompletos[[#This Row],[Referencia]]))+6)))</f>
        <v>0</v>
      </c>
      <c r="R132" s="134" t="str" cm="1">
        <f t="array" aca="1" ref="R132" ca="1">IF(INDIRECT(CONCATENATE(TablaDatosCompletos[[#This Row],[CodigoProyecto]],"!G",CELL("fila",INDIRECT(TablaDatosCompletos[[#This Row],[Referencia]]))+6))=0,"",INDIRECT(CONCATENATE(TablaDatosCompletos[[#This Row],[CodigoProyecto]],"!G",CELL("fila",INDIRECT(TablaDatosCompletos[[#This Row],[Referencia]]))+6)))</f>
        <v>KW  </v>
      </c>
      <c r="S132" s="137" t="str" cm="1">
        <f t="array" aca="1" ref="S132" ca="1">IF(INDIRECT(CONCATENATE(TablaDatosCompletos[[#This Row],[CodigoProyecto]],"!E",CELL("fila",INDIRECT(TablaDatosCompletos[[#This Row],[Referencia]]))+7))=0,"",INDIRECT(CONCATENATE(TablaDatosCompletos[[#This Row],[CodigoProyecto]],"!E",CELL("fila",INDIRECT(TablaDatosCompletos[[#This Row],[Referencia]]))+7)))</f>
        <v>RCR32</v>
      </c>
      <c r="T132" s="135" t="str" cm="1">
        <f t="array" aca="1" ref="T132"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32" s="135" cm="1">
        <f t="array" aca="1" ref="U132" ca="1">IF(TablaDatosCompletos[[#This Row],[UsarAI]]="NO",0,INDIRECT(CONCATENATE(TablaDatosCompletos[[#This Row],[CodigoProyecto]],"!H",CELL("fila",INDIRECT(TablaDatosCompletos[[#This Row],[Referencia]]))+7)))</f>
        <v>0</v>
      </c>
      <c r="V132" s="135" t="str" cm="1">
        <f t="array" aca="1" ref="V132" ca="1">IF(INDIRECT(CONCATENATE(TablaDatosCompletos[[#This Row],[CodigoProyecto]],"!G",CELL("fila",INDIRECT(TablaDatosCompletos[[#This Row],[Referencia]]))+7))=0,"",INDIRECT(CONCATENATE(TablaDatosCompletos[[#This Row],[CodigoProyecto]],"!G",CELL("fila",INDIRECT(TablaDatosCompletos[[#This Row],[Referencia]]))+7)))</f>
        <v>MW</v>
      </c>
    </row>
    <row r="133" spans="1:22" ht="72.5" x14ac:dyDescent="0.35">
      <c r="A133" s="128">
        <f>DatosGenerales!$D$7</f>
        <v>0</v>
      </c>
      <c r="B133" s="128">
        <f>DatosGenerales!$D$11</f>
        <v>0</v>
      </c>
      <c r="C133" s="128" cm="1">
        <f t="array" aca="1" ref="C133" ca="1">INDIRECT(CONCATENATE(TablaDatosCompletos[[#This Row],[CodigoProyecto]],"!$E$3"))</f>
        <v>0</v>
      </c>
      <c r="D133" s="128" t="str">
        <f ca="1">IF(TablaDatosCompletos[[#This Row],[Proyecto]]=0,"NO","SI")</f>
        <v>NO</v>
      </c>
      <c r="E133" s="129" t="s">
        <v>14</v>
      </c>
      <c r="F133" s="130" t="s">
        <v>227</v>
      </c>
      <c r="G133" s="131" t="s">
        <v>74</v>
      </c>
      <c r="H133" s="132" t="s">
        <v>43</v>
      </c>
      <c r="I133" s="133" t="s">
        <v>44</v>
      </c>
      <c r="J133" s="129" t="s">
        <v>81</v>
      </c>
      <c r="K133" s="134" t="s">
        <v>82</v>
      </c>
      <c r="L133" s="134" t="s">
        <v>490</v>
      </c>
      <c r="M133" s="135" t="str" cm="1">
        <f t="array" aca="1" ref="M133" ca="1">IF(INDIRECT(CONCATENATE(TablaDatosCompletos[[#This Row],[CodigoProyecto]],"!B",CELL("fila",INDIRECT(TablaDatosCompletos[[#This Row],[Referencia]]))))="Incluir","SI","NO")</f>
        <v>NO</v>
      </c>
      <c r="N133" s="136" cm="1">
        <f t="array" aca="1" ref="N133" ca="1">IF(TablaDatosCompletos[[#This Row],[UsarAI]]="NO",0,INDIRECT(CONCATENATE(TablaDatosCompletos[[#This Row],[CodigoProyecto]],"!E",CELL("fila",INDIRECT(TablaDatosCompletos[[#This Row],[Referencia]]))+2)))</f>
        <v>0</v>
      </c>
      <c r="O133" s="134" t="str" cm="1">
        <f t="array" aca="1" ref="O133" ca="1">IF(INDIRECT(CONCATENATE(TablaDatosCompletos[[#This Row],[CodigoProyecto]],"!E",CELL("fila",INDIRECT(TablaDatosCompletos[[#This Row],[Referencia]]))+6))=0,"",INDIRECT(CONCATENATE(TablaDatosCompletos[[#This Row],[CodigoProyecto]],"!E",CELL("fila",INDIRECT(TablaDatosCompletos[[#This Row],[Referencia]]))+6)))</f>
        <v>RCO22</v>
      </c>
      <c r="P133" s="134" t="str" cm="1">
        <f t="array" aca="1" ref="P133"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33" s="134" cm="1">
        <f t="array" aca="1" ref="Q133" ca="1">IF(TablaDatosCompletos[[#This Row],[UsarAI]]="NO",0,INDIRECT(CONCATENATE(TablaDatosCompletos[[#This Row],[CodigoProyecto]],"!H",CELL("fila",INDIRECT(TablaDatosCompletos[[#This Row],[Referencia]]))+6)))</f>
        <v>0</v>
      </c>
      <c r="R133" s="134" t="str" cm="1">
        <f t="array" aca="1" ref="R133" ca="1">IF(INDIRECT(CONCATENATE(TablaDatosCompletos[[#This Row],[CodigoProyecto]],"!G",CELL("fila",INDIRECT(TablaDatosCompletos[[#This Row],[Referencia]]))+6))=0,"",INDIRECT(CONCATENATE(TablaDatosCompletos[[#This Row],[CodigoProyecto]],"!G",CELL("fila",INDIRECT(TablaDatosCompletos[[#This Row],[Referencia]]))+6)))</f>
        <v>KW  </v>
      </c>
      <c r="S133" s="137" t="str" cm="1">
        <f t="array" aca="1" ref="S133" ca="1">IF(INDIRECT(CONCATENATE(TablaDatosCompletos[[#This Row],[CodigoProyecto]],"!E",CELL("fila",INDIRECT(TablaDatosCompletos[[#This Row],[Referencia]]))+7))=0,"",INDIRECT(CONCATENATE(TablaDatosCompletos[[#This Row],[CodigoProyecto]],"!E",CELL("fila",INDIRECT(TablaDatosCompletos[[#This Row],[Referencia]]))+7)))</f>
        <v>RCR32</v>
      </c>
      <c r="T133" s="135" t="str" cm="1">
        <f t="array" aca="1" ref="T133"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33" s="135" cm="1">
        <f t="array" aca="1" ref="U133" ca="1">IF(TablaDatosCompletos[[#This Row],[UsarAI]]="NO",0,INDIRECT(CONCATENATE(TablaDatosCompletos[[#This Row],[CodigoProyecto]],"!H",CELL("fila",INDIRECT(TablaDatosCompletos[[#This Row],[Referencia]]))+7)))</f>
        <v>0</v>
      </c>
      <c r="V133" s="135" t="str" cm="1">
        <f t="array" aca="1" ref="V133" ca="1">IF(INDIRECT(CONCATENATE(TablaDatosCompletos[[#This Row],[CodigoProyecto]],"!G",CELL("fila",INDIRECT(TablaDatosCompletos[[#This Row],[Referencia]]))+7))=0,"",INDIRECT(CONCATENATE(TablaDatosCompletos[[#This Row],[CodigoProyecto]],"!G",CELL("fila",INDIRECT(TablaDatosCompletos[[#This Row],[Referencia]]))+7)))</f>
        <v>MW</v>
      </c>
    </row>
    <row r="134" spans="1:22" ht="72.5" x14ac:dyDescent="0.35">
      <c r="A134" s="128">
        <f>DatosGenerales!$D$7</f>
        <v>0</v>
      </c>
      <c r="B134" s="128">
        <f>DatosGenerales!$D$11</f>
        <v>0</v>
      </c>
      <c r="C134" s="128" cm="1">
        <f t="array" aca="1" ref="C134" ca="1">INDIRECT(CONCATENATE(TablaDatosCompletos[[#This Row],[CodigoProyecto]],"!$E$3"))</f>
        <v>0</v>
      </c>
      <c r="D134" s="128" t="str">
        <f ca="1">IF(TablaDatosCompletos[[#This Row],[Proyecto]]=0,"NO","SI")</f>
        <v>NO</v>
      </c>
      <c r="E134" s="129" t="s">
        <v>14</v>
      </c>
      <c r="F134" s="130" t="s">
        <v>227</v>
      </c>
      <c r="G134" s="131" t="s">
        <v>74</v>
      </c>
      <c r="H134" s="132" t="s">
        <v>43</v>
      </c>
      <c r="I134" s="133" t="s">
        <v>44</v>
      </c>
      <c r="J134" s="129" t="s">
        <v>83</v>
      </c>
      <c r="K134" s="134" t="s">
        <v>84</v>
      </c>
      <c r="L134" s="134" t="s">
        <v>491</v>
      </c>
      <c r="M134" s="135" t="str" cm="1">
        <f t="array" aca="1" ref="M134" ca="1">IF(INDIRECT(CONCATENATE(TablaDatosCompletos[[#This Row],[CodigoProyecto]],"!B",CELL("fila",INDIRECT(TablaDatosCompletos[[#This Row],[Referencia]]))))="Incluir","SI","NO")</f>
        <v>NO</v>
      </c>
      <c r="N134" s="136" cm="1">
        <f t="array" aca="1" ref="N134" ca="1">IF(TablaDatosCompletos[[#This Row],[UsarAI]]="NO",0,INDIRECT(CONCATENATE(TablaDatosCompletos[[#This Row],[CodigoProyecto]],"!E",CELL("fila",INDIRECT(TablaDatosCompletos[[#This Row],[Referencia]]))+2)))</f>
        <v>0</v>
      </c>
      <c r="O134" s="134" t="str" cm="1">
        <f t="array" aca="1" ref="O134" ca="1">IF(INDIRECT(CONCATENATE(TablaDatosCompletos[[#This Row],[CodigoProyecto]],"!E",CELL("fila",INDIRECT(TablaDatosCompletos[[#This Row],[Referencia]]))+6))=0,"",INDIRECT(CONCATENATE(TablaDatosCompletos[[#This Row],[CodigoProyecto]],"!E",CELL("fila",INDIRECT(TablaDatosCompletos[[#This Row],[Referencia]]))+6)))</f>
        <v>RCO22</v>
      </c>
      <c r="P134" s="134" t="str" cm="1">
        <f t="array" aca="1" ref="P134"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34" s="134" cm="1">
        <f t="array" aca="1" ref="Q134" ca="1">IF(TablaDatosCompletos[[#This Row],[UsarAI]]="NO",0,INDIRECT(CONCATENATE(TablaDatosCompletos[[#This Row],[CodigoProyecto]],"!H",CELL("fila",INDIRECT(TablaDatosCompletos[[#This Row],[Referencia]]))+6)))</f>
        <v>0</v>
      </c>
      <c r="R134" s="134" t="str" cm="1">
        <f t="array" aca="1" ref="R134" ca="1">IF(INDIRECT(CONCATENATE(TablaDatosCompletos[[#This Row],[CodigoProyecto]],"!G",CELL("fila",INDIRECT(TablaDatosCompletos[[#This Row],[Referencia]]))+6))=0,"",INDIRECT(CONCATENATE(TablaDatosCompletos[[#This Row],[CodigoProyecto]],"!G",CELL("fila",INDIRECT(TablaDatosCompletos[[#This Row],[Referencia]]))+6)))</f>
        <v>KW  </v>
      </c>
      <c r="S134" s="137" t="str" cm="1">
        <f t="array" aca="1" ref="S134" ca="1">IF(INDIRECT(CONCATENATE(TablaDatosCompletos[[#This Row],[CodigoProyecto]],"!E",CELL("fila",INDIRECT(TablaDatosCompletos[[#This Row],[Referencia]]))+7))=0,"",INDIRECT(CONCATENATE(TablaDatosCompletos[[#This Row],[CodigoProyecto]],"!E",CELL("fila",INDIRECT(TablaDatosCompletos[[#This Row],[Referencia]]))+7)))</f>
        <v>RCR32</v>
      </c>
      <c r="T134" s="135" t="str" cm="1">
        <f t="array" aca="1" ref="T134"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34" s="135" cm="1">
        <f t="array" aca="1" ref="U134" ca="1">IF(TablaDatosCompletos[[#This Row],[UsarAI]]="NO",0,INDIRECT(CONCATENATE(TablaDatosCompletos[[#This Row],[CodigoProyecto]],"!H",CELL("fila",INDIRECT(TablaDatosCompletos[[#This Row],[Referencia]]))+7)))</f>
        <v>0</v>
      </c>
      <c r="V134" s="135" t="str" cm="1">
        <f t="array" aca="1" ref="V134" ca="1">IF(INDIRECT(CONCATENATE(TablaDatosCompletos[[#This Row],[CodigoProyecto]],"!G",CELL("fila",INDIRECT(TablaDatosCompletos[[#This Row],[Referencia]]))+7))=0,"",INDIRECT(CONCATENATE(TablaDatosCompletos[[#This Row],[CodigoProyecto]],"!G",CELL("fila",INDIRECT(TablaDatosCompletos[[#This Row],[Referencia]]))+7)))</f>
        <v>MW</v>
      </c>
    </row>
    <row r="135" spans="1:22" ht="72.5" x14ac:dyDescent="0.35">
      <c r="A135" s="128">
        <f>DatosGenerales!$D$7</f>
        <v>0</v>
      </c>
      <c r="B135" s="128">
        <f>DatosGenerales!$D$11</f>
        <v>0</v>
      </c>
      <c r="C135" s="128" cm="1">
        <f t="array" aca="1" ref="C135" ca="1">INDIRECT(CONCATENATE(TablaDatosCompletos[[#This Row],[CodigoProyecto]],"!$E$3"))</f>
        <v>0</v>
      </c>
      <c r="D135" s="128" t="str">
        <f ca="1">IF(TablaDatosCompletos[[#This Row],[Proyecto]]=0,"NO","SI")</f>
        <v>NO</v>
      </c>
      <c r="E135" s="129" t="s">
        <v>14</v>
      </c>
      <c r="F135" s="130" t="s">
        <v>227</v>
      </c>
      <c r="G135" s="131" t="s">
        <v>74</v>
      </c>
      <c r="H135" s="132" t="s">
        <v>43</v>
      </c>
      <c r="I135" s="133" t="s">
        <v>44</v>
      </c>
      <c r="J135" s="129" t="s">
        <v>85</v>
      </c>
      <c r="K135" s="134" t="s">
        <v>86</v>
      </c>
      <c r="L135" s="134" t="s">
        <v>492</v>
      </c>
      <c r="M135" s="135" t="str" cm="1">
        <f t="array" aca="1" ref="M135" ca="1">IF(INDIRECT(CONCATENATE(TablaDatosCompletos[[#This Row],[CodigoProyecto]],"!B",CELL("fila",INDIRECT(TablaDatosCompletos[[#This Row],[Referencia]]))))="Incluir","SI","NO")</f>
        <v>NO</v>
      </c>
      <c r="N135" s="136" cm="1">
        <f t="array" aca="1" ref="N135" ca="1">IF(TablaDatosCompletos[[#This Row],[UsarAI]]="NO",0,INDIRECT(CONCATENATE(TablaDatosCompletos[[#This Row],[CodigoProyecto]],"!E",CELL("fila",INDIRECT(TablaDatosCompletos[[#This Row],[Referencia]]))+2)))</f>
        <v>0</v>
      </c>
      <c r="O135" s="134" t="str" cm="1">
        <f t="array" aca="1" ref="O135" ca="1">IF(INDIRECT(CONCATENATE(TablaDatosCompletos[[#This Row],[CodigoProyecto]],"!E",CELL("fila",INDIRECT(TablaDatosCompletos[[#This Row],[Referencia]]))+6))=0,"",INDIRECT(CONCATENATE(TablaDatosCompletos[[#This Row],[CodigoProyecto]],"!E",CELL("fila",INDIRECT(TablaDatosCompletos[[#This Row],[Referencia]]))+6)))</f>
        <v>RCO22</v>
      </c>
      <c r="P135" s="134" t="str" cm="1">
        <f t="array" aca="1" ref="P135"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35" s="134" cm="1">
        <f t="array" aca="1" ref="Q135" ca="1">IF(TablaDatosCompletos[[#This Row],[UsarAI]]="NO",0,INDIRECT(CONCATENATE(TablaDatosCompletos[[#This Row],[CodigoProyecto]],"!H",CELL("fila",INDIRECT(TablaDatosCompletos[[#This Row],[Referencia]]))+6)))</f>
        <v>0</v>
      </c>
      <c r="R135" s="134" t="str" cm="1">
        <f t="array" aca="1" ref="R135" ca="1">IF(INDIRECT(CONCATENATE(TablaDatosCompletos[[#This Row],[CodigoProyecto]],"!G",CELL("fila",INDIRECT(TablaDatosCompletos[[#This Row],[Referencia]]))+6))=0,"",INDIRECT(CONCATENATE(TablaDatosCompletos[[#This Row],[CodigoProyecto]],"!G",CELL("fila",INDIRECT(TablaDatosCompletos[[#This Row],[Referencia]]))+6)))</f>
        <v>KW  </v>
      </c>
      <c r="S135" s="137" t="str" cm="1">
        <f t="array" aca="1" ref="S135" ca="1">IF(INDIRECT(CONCATENATE(TablaDatosCompletos[[#This Row],[CodigoProyecto]],"!E",CELL("fila",INDIRECT(TablaDatosCompletos[[#This Row],[Referencia]]))+7))=0,"",INDIRECT(CONCATENATE(TablaDatosCompletos[[#This Row],[CodigoProyecto]],"!E",CELL("fila",INDIRECT(TablaDatosCompletos[[#This Row],[Referencia]]))+7)))</f>
        <v>RCR32</v>
      </c>
      <c r="T135" s="135" t="str" cm="1">
        <f t="array" aca="1" ref="T135"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35" s="135" cm="1">
        <f t="array" aca="1" ref="U135" ca="1">IF(TablaDatosCompletos[[#This Row],[UsarAI]]="NO",0,INDIRECT(CONCATENATE(TablaDatosCompletos[[#This Row],[CodigoProyecto]],"!H",CELL("fila",INDIRECT(TablaDatosCompletos[[#This Row],[Referencia]]))+7)))</f>
        <v>0</v>
      </c>
      <c r="V135" s="135" t="str" cm="1">
        <f t="array" aca="1" ref="V135" ca="1">IF(INDIRECT(CONCATENATE(TablaDatosCompletos[[#This Row],[CodigoProyecto]],"!G",CELL("fila",INDIRECT(TablaDatosCompletos[[#This Row],[Referencia]]))+7))=0,"",INDIRECT(CONCATENATE(TablaDatosCompletos[[#This Row],[CodigoProyecto]],"!G",CELL("fila",INDIRECT(TablaDatosCompletos[[#This Row],[Referencia]]))+7)))</f>
        <v>MW</v>
      </c>
    </row>
    <row r="136" spans="1:22" ht="72.5" x14ac:dyDescent="0.35">
      <c r="A136" s="128">
        <f>DatosGenerales!$D$7</f>
        <v>0</v>
      </c>
      <c r="B136" s="128">
        <f>DatosGenerales!$D$11</f>
        <v>0</v>
      </c>
      <c r="C136" s="128" cm="1">
        <f t="array" aca="1" ref="C136" ca="1">INDIRECT(CONCATENATE(TablaDatosCompletos[[#This Row],[CodigoProyecto]],"!$E$3"))</f>
        <v>0</v>
      </c>
      <c r="D136" s="128" t="str">
        <f ca="1">IF(TablaDatosCompletos[[#This Row],[Proyecto]]=0,"NO","SI")</f>
        <v>NO</v>
      </c>
      <c r="E136" s="129" t="s">
        <v>14</v>
      </c>
      <c r="F136" s="130" t="s">
        <v>227</v>
      </c>
      <c r="G136" s="131" t="s">
        <v>74</v>
      </c>
      <c r="H136" s="132" t="s">
        <v>43</v>
      </c>
      <c r="I136" s="133" t="s">
        <v>44</v>
      </c>
      <c r="J136" s="129" t="s">
        <v>87</v>
      </c>
      <c r="K136" s="134" t="s">
        <v>88</v>
      </c>
      <c r="L136" s="134" t="s">
        <v>493</v>
      </c>
      <c r="M136" s="135" t="str" cm="1">
        <f t="array" aca="1" ref="M136" ca="1">IF(INDIRECT(CONCATENATE(TablaDatosCompletos[[#This Row],[CodigoProyecto]],"!B",CELL("fila",INDIRECT(TablaDatosCompletos[[#This Row],[Referencia]]))))="Incluir","SI","NO")</f>
        <v>NO</v>
      </c>
      <c r="N136" s="136" cm="1">
        <f t="array" aca="1" ref="N136" ca="1">IF(TablaDatosCompletos[[#This Row],[UsarAI]]="NO",0,INDIRECT(CONCATENATE(TablaDatosCompletos[[#This Row],[CodigoProyecto]],"!E",CELL("fila",INDIRECT(TablaDatosCompletos[[#This Row],[Referencia]]))+2)))</f>
        <v>0</v>
      </c>
      <c r="O136" s="134" t="str" cm="1">
        <f t="array" aca="1" ref="O136" ca="1">IF(INDIRECT(CONCATENATE(TablaDatosCompletos[[#This Row],[CodigoProyecto]],"!E",CELL("fila",INDIRECT(TablaDatosCompletos[[#This Row],[Referencia]]))+6))=0,"",INDIRECT(CONCATENATE(TablaDatosCompletos[[#This Row],[CodigoProyecto]],"!E",CELL("fila",INDIRECT(TablaDatosCompletos[[#This Row],[Referencia]]))+6)))</f>
        <v>RCO22</v>
      </c>
      <c r="P136" s="134" t="str" cm="1">
        <f t="array" aca="1" ref="P136"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36" s="134" cm="1">
        <f t="array" aca="1" ref="Q136" ca="1">IF(TablaDatosCompletos[[#This Row],[UsarAI]]="NO",0,INDIRECT(CONCATENATE(TablaDatosCompletos[[#This Row],[CodigoProyecto]],"!H",CELL("fila",INDIRECT(TablaDatosCompletos[[#This Row],[Referencia]]))+6)))</f>
        <v>0</v>
      </c>
      <c r="R136" s="134" t="str" cm="1">
        <f t="array" aca="1" ref="R136" ca="1">IF(INDIRECT(CONCATENATE(TablaDatosCompletos[[#This Row],[CodigoProyecto]],"!G",CELL("fila",INDIRECT(TablaDatosCompletos[[#This Row],[Referencia]]))+6))=0,"",INDIRECT(CONCATENATE(TablaDatosCompletos[[#This Row],[CodigoProyecto]],"!G",CELL("fila",INDIRECT(TablaDatosCompletos[[#This Row],[Referencia]]))+6)))</f>
        <v>KW  </v>
      </c>
      <c r="S136" s="137" t="str" cm="1">
        <f t="array" aca="1" ref="S136" ca="1">IF(INDIRECT(CONCATENATE(TablaDatosCompletos[[#This Row],[CodigoProyecto]],"!E",CELL("fila",INDIRECT(TablaDatosCompletos[[#This Row],[Referencia]]))+7))=0,"",INDIRECT(CONCATENATE(TablaDatosCompletos[[#This Row],[CodigoProyecto]],"!E",CELL("fila",INDIRECT(TablaDatosCompletos[[#This Row],[Referencia]]))+7)))</f>
        <v>RCR32</v>
      </c>
      <c r="T136" s="135" t="str" cm="1">
        <f t="array" aca="1" ref="T136"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36" s="135" cm="1">
        <f t="array" aca="1" ref="U136" ca="1">IF(TablaDatosCompletos[[#This Row],[UsarAI]]="NO",0,INDIRECT(CONCATENATE(TablaDatosCompletos[[#This Row],[CodigoProyecto]],"!H",CELL("fila",INDIRECT(TablaDatosCompletos[[#This Row],[Referencia]]))+7)))</f>
        <v>0</v>
      </c>
      <c r="V136" s="135" t="str" cm="1">
        <f t="array" aca="1" ref="V136" ca="1">IF(INDIRECT(CONCATENATE(TablaDatosCompletos[[#This Row],[CodigoProyecto]],"!G",CELL("fila",INDIRECT(TablaDatosCompletos[[#This Row],[Referencia]]))+7))=0,"",INDIRECT(CONCATENATE(TablaDatosCompletos[[#This Row],[CodigoProyecto]],"!G",CELL("fila",INDIRECT(TablaDatosCompletos[[#This Row],[Referencia]]))+7)))</f>
        <v>MW</v>
      </c>
    </row>
    <row r="137" spans="1:22" ht="72.5" x14ac:dyDescent="0.35">
      <c r="A137" s="128">
        <f>DatosGenerales!$D$7</f>
        <v>0</v>
      </c>
      <c r="B137" s="128">
        <f>DatosGenerales!$D$11</f>
        <v>0</v>
      </c>
      <c r="C137" s="128" cm="1">
        <f t="array" aca="1" ref="C137" ca="1">INDIRECT(CONCATENATE(TablaDatosCompletos[[#This Row],[CodigoProyecto]],"!$E$3"))</f>
        <v>0</v>
      </c>
      <c r="D137" s="128" t="str">
        <f ca="1">IF(TablaDatosCompletos[[#This Row],[Proyecto]]=0,"NO","SI")</f>
        <v>NO</v>
      </c>
      <c r="E137" s="129" t="s">
        <v>14</v>
      </c>
      <c r="F137" s="130" t="s">
        <v>227</v>
      </c>
      <c r="G137" s="131" t="s">
        <v>74</v>
      </c>
      <c r="H137" s="132" t="s">
        <v>43</v>
      </c>
      <c r="I137" s="133" t="s">
        <v>44</v>
      </c>
      <c r="J137" s="129" t="s">
        <v>89</v>
      </c>
      <c r="K137" s="134" t="s">
        <v>90</v>
      </c>
      <c r="L137" s="134" t="s">
        <v>494</v>
      </c>
      <c r="M137" s="135" t="str" cm="1">
        <f t="array" aca="1" ref="M137" ca="1">IF(INDIRECT(CONCATENATE(TablaDatosCompletos[[#This Row],[CodigoProyecto]],"!B",CELL("fila",INDIRECT(TablaDatosCompletos[[#This Row],[Referencia]]))))="Incluir","SI","NO")</f>
        <v>NO</v>
      </c>
      <c r="N137" s="136" cm="1">
        <f t="array" aca="1" ref="N137" ca="1">IF(TablaDatosCompletos[[#This Row],[UsarAI]]="NO",0,INDIRECT(CONCATENATE(TablaDatosCompletos[[#This Row],[CodigoProyecto]],"!E",CELL("fila",INDIRECT(TablaDatosCompletos[[#This Row],[Referencia]]))+2)))</f>
        <v>0</v>
      </c>
      <c r="O137" s="134" t="str" cm="1">
        <f t="array" aca="1" ref="O137" ca="1">IF(INDIRECT(CONCATENATE(TablaDatosCompletos[[#This Row],[CodigoProyecto]],"!E",CELL("fila",INDIRECT(TablaDatosCompletos[[#This Row],[Referencia]]))+6))=0,"",INDIRECT(CONCATENATE(TablaDatosCompletos[[#This Row],[CodigoProyecto]],"!E",CELL("fila",INDIRECT(TablaDatosCompletos[[#This Row],[Referencia]]))+6)))</f>
        <v>RCO22</v>
      </c>
      <c r="P137" s="134" t="str" cm="1">
        <f t="array" aca="1" ref="P137"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37" s="134" cm="1">
        <f t="array" aca="1" ref="Q137" ca="1">IF(TablaDatosCompletos[[#This Row],[UsarAI]]="NO",0,INDIRECT(CONCATENATE(TablaDatosCompletos[[#This Row],[CodigoProyecto]],"!H",CELL("fila",INDIRECT(TablaDatosCompletos[[#This Row],[Referencia]]))+6)))</f>
        <v>0</v>
      </c>
      <c r="R137" s="134" t="str" cm="1">
        <f t="array" aca="1" ref="R137" ca="1">IF(INDIRECT(CONCATENATE(TablaDatosCompletos[[#This Row],[CodigoProyecto]],"!G",CELL("fila",INDIRECT(TablaDatosCompletos[[#This Row],[Referencia]]))+6))=0,"",INDIRECT(CONCATENATE(TablaDatosCompletos[[#This Row],[CodigoProyecto]],"!G",CELL("fila",INDIRECT(TablaDatosCompletos[[#This Row],[Referencia]]))+6)))</f>
        <v>KW  </v>
      </c>
      <c r="S137" s="137" t="str" cm="1">
        <f t="array" aca="1" ref="S137" ca="1">IF(INDIRECT(CONCATENATE(TablaDatosCompletos[[#This Row],[CodigoProyecto]],"!E",CELL("fila",INDIRECT(TablaDatosCompletos[[#This Row],[Referencia]]))+7))=0,"",INDIRECT(CONCATENATE(TablaDatosCompletos[[#This Row],[CodigoProyecto]],"!E",CELL("fila",INDIRECT(TablaDatosCompletos[[#This Row],[Referencia]]))+7)))</f>
        <v>RCR32</v>
      </c>
      <c r="T137" s="135" t="str" cm="1">
        <f t="array" aca="1" ref="T137"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37" s="135" cm="1">
        <f t="array" aca="1" ref="U137" ca="1">IF(TablaDatosCompletos[[#This Row],[UsarAI]]="NO",0,INDIRECT(CONCATENATE(TablaDatosCompletos[[#This Row],[CodigoProyecto]],"!H",CELL("fila",INDIRECT(TablaDatosCompletos[[#This Row],[Referencia]]))+7)))</f>
        <v>0</v>
      </c>
      <c r="V137" s="135" t="str" cm="1">
        <f t="array" aca="1" ref="V137" ca="1">IF(INDIRECT(CONCATENATE(TablaDatosCompletos[[#This Row],[CodigoProyecto]],"!G",CELL("fila",INDIRECT(TablaDatosCompletos[[#This Row],[Referencia]]))+7))=0,"",INDIRECT(CONCATENATE(TablaDatosCompletos[[#This Row],[CodigoProyecto]],"!G",CELL("fila",INDIRECT(TablaDatosCompletos[[#This Row],[Referencia]]))+7)))</f>
        <v>MW</v>
      </c>
    </row>
    <row r="138" spans="1:22" ht="72.5" x14ac:dyDescent="0.35">
      <c r="A138" s="128">
        <f>DatosGenerales!$D$7</f>
        <v>0</v>
      </c>
      <c r="B138" s="128">
        <f>DatosGenerales!$D$11</f>
        <v>0</v>
      </c>
      <c r="C138" s="128" cm="1">
        <f t="array" aca="1" ref="C138" ca="1">INDIRECT(CONCATENATE(TablaDatosCompletos[[#This Row],[CodigoProyecto]],"!$E$3"))</f>
        <v>0</v>
      </c>
      <c r="D138" s="128" t="str">
        <f ca="1">IF(TablaDatosCompletos[[#This Row],[Proyecto]]=0,"NO","SI")</f>
        <v>NO</v>
      </c>
      <c r="E138" s="129" t="s">
        <v>14</v>
      </c>
      <c r="F138" s="130" t="s">
        <v>227</v>
      </c>
      <c r="G138" s="131" t="s">
        <v>74</v>
      </c>
      <c r="H138" s="132" t="s">
        <v>43</v>
      </c>
      <c r="I138" s="133" t="s">
        <v>44</v>
      </c>
      <c r="J138" s="129" t="s">
        <v>91</v>
      </c>
      <c r="K138" s="134" t="s">
        <v>92</v>
      </c>
      <c r="L138" s="134" t="s">
        <v>495</v>
      </c>
      <c r="M138" s="135" t="str" cm="1">
        <f t="array" aca="1" ref="M138" ca="1">IF(INDIRECT(CONCATENATE(TablaDatosCompletos[[#This Row],[CodigoProyecto]],"!B",CELL("fila",INDIRECT(TablaDatosCompletos[[#This Row],[Referencia]]))))="Incluir","SI","NO")</f>
        <v>NO</v>
      </c>
      <c r="N138" s="136" cm="1">
        <f t="array" aca="1" ref="N138" ca="1">IF(TablaDatosCompletos[[#This Row],[UsarAI]]="NO",0,INDIRECT(CONCATENATE(TablaDatosCompletos[[#This Row],[CodigoProyecto]],"!E",CELL("fila",INDIRECT(TablaDatosCompletos[[#This Row],[Referencia]]))+2)))</f>
        <v>0</v>
      </c>
      <c r="O138" s="134" t="str" cm="1">
        <f t="array" aca="1" ref="O138" ca="1">IF(INDIRECT(CONCATENATE(TablaDatosCompletos[[#This Row],[CodigoProyecto]],"!E",CELL("fila",INDIRECT(TablaDatosCompletos[[#This Row],[Referencia]]))+6))=0,"",INDIRECT(CONCATENATE(TablaDatosCompletos[[#This Row],[CodigoProyecto]],"!E",CELL("fila",INDIRECT(TablaDatosCompletos[[#This Row],[Referencia]]))+6)))</f>
        <v>RCO22</v>
      </c>
      <c r="P138" s="134" t="str" cm="1">
        <f t="array" aca="1" ref="P138"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38" s="134" cm="1">
        <f t="array" aca="1" ref="Q138" ca="1">IF(TablaDatosCompletos[[#This Row],[UsarAI]]="NO",0,INDIRECT(CONCATENATE(TablaDatosCompletos[[#This Row],[CodigoProyecto]],"!H",CELL("fila",INDIRECT(TablaDatosCompletos[[#This Row],[Referencia]]))+6)))</f>
        <v>0</v>
      </c>
      <c r="R138" s="134" t="str" cm="1">
        <f t="array" aca="1" ref="R138" ca="1">IF(INDIRECT(CONCATENATE(TablaDatosCompletos[[#This Row],[CodigoProyecto]],"!G",CELL("fila",INDIRECT(TablaDatosCompletos[[#This Row],[Referencia]]))+6))=0,"",INDIRECT(CONCATENATE(TablaDatosCompletos[[#This Row],[CodigoProyecto]],"!G",CELL("fila",INDIRECT(TablaDatosCompletos[[#This Row],[Referencia]]))+6)))</f>
        <v>KW  </v>
      </c>
      <c r="S138" s="137" t="str" cm="1">
        <f t="array" aca="1" ref="S138" ca="1">IF(INDIRECT(CONCATENATE(TablaDatosCompletos[[#This Row],[CodigoProyecto]],"!E",CELL("fila",INDIRECT(TablaDatosCompletos[[#This Row],[Referencia]]))+7))=0,"",INDIRECT(CONCATENATE(TablaDatosCompletos[[#This Row],[CodigoProyecto]],"!E",CELL("fila",INDIRECT(TablaDatosCompletos[[#This Row],[Referencia]]))+7)))</f>
        <v>RCR32</v>
      </c>
      <c r="T138" s="135" t="str" cm="1">
        <f t="array" aca="1" ref="T138"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38" s="135" cm="1">
        <f t="array" aca="1" ref="U138" ca="1">IF(TablaDatosCompletos[[#This Row],[UsarAI]]="NO",0,INDIRECT(CONCATENATE(TablaDatosCompletos[[#This Row],[CodigoProyecto]],"!H",CELL("fila",INDIRECT(TablaDatosCompletos[[#This Row],[Referencia]]))+7)))</f>
        <v>0</v>
      </c>
      <c r="V138" s="135" t="str" cm="1">
        <f t="array" aca="1" ref="V138" ca="1">IF(INDIRECT(CONCATENATE(TablaDatosCompletos[[#This Row],[CodigoProyecto]],"!G",CELL("fila",INDIRECT(TablaDatosCompletos[[#This Row],[Referencia]]))+7))=0,"",INDIRECT(CONCATENATE(TablaDatosCompletos[[#This Row],[CodigoProyecto]],"!G",CELL("fila",INDIRECT(TablaDatosCompletos[[#This Row],[Referencia]]))+7)))</f>
        <v>MW</v>
      </c>
    </row>
    <row r="139" spans="1:22" ht="72.5" x14ac:dyDescent="0.35">
      <c r="A139" s="128">
        <f>DatosGenerales!$D$7</f>
        <v>0</v>
      </c>
      <c r="B139" s="128">
        <f>DatosGenerales!$D$11</f>
        <v>0</v>
      </c>
      <c r="C139" s="128" cm="1">
        <f t="array" aca="1" ref="C139" ca="1">INDIRECT(CONCATENATE(TablaDatosCompletos[[#This Row],[CodigoProyecto]],"!$E$3"))</f>
        <v>0</v>
      </c>
      <c r="D139" s="128" t="str">
        <f ca="1">IF(TablaDatosCompletos[[#This Row],[Proyecto]]=0,"NO","SI")</f>
        <v>NO</v>
      </c>
      <c r="E139" s="129" t="s">
        <v>14</v>
      </c>
      <c r="F139" s="130" t="s">
        <v>227</v>
      </c>
      <c r="G139" s="131" t="s">
        <v>74</v>
      </c>
      <c r="H139" s="132" t="s">
        <v>45</v>
      </c>
      <c r="I139" s="133" t="s">
        <v>46</v>
      </c>
      <c r="J139" s="129" t="s">
        <v>93</v>
      </c>
      <c r="K139" s="134" t="s">
        <v>94</v>
      </c>
      <c r="L139" s="134" t="s">
        <v>496</v>
      </c>
      <c r="M139" s="135" t="str" cm="1">
        <f t="array" aca="1" ref="M139" ca="1">IF(INDIRECT(CONCATENATE(TablaDatosCompletos[[#This Row],[CodigoProyecto]],"!B",CELL("fila",INDIRECT(TablaDatosCompletos[[#This Row],[Referencia]]))))="Incluir","SI","NO")</f>
        <v>NO</v>
      </c>
      <c r="N139" s="136" cm="1">
        <f t="array" aca="1" ref="N139" ca="1">IF(TablaDatosCompletos[[#This Row],[UsarAI]]="NO",0,INDIRECT(CONCATENATE(TablaDatosCompletos[[#This Row],[CodigoProyecto]],"!E",CELL("fila",INDIRECT(TablaDatosCompletos[[#This Row],[Referencia]]))+2)))</f>
        <v>0</v>
      </c>
      <c r="O139" s="134" t="str" cm="1">
        <f t="array" aca="1" ref="O139" ca="1">IF(INDIRECT(CONCATENATE(TablaDatosCompletos[[#This Row],[CodigoProyecto]],"!E",CELL("fila",INDIRECT(TablaDatosCompletos[[#This Row],[Referencia]]))+6))=0,"",INDIRECT(CONCATENATE(TablaDatosCompletos[[#This Row],[CodigoProyecto]],"!E",CELL("fila",INDIRECT(TablaDatosCompletos[[#This Row],[Referencia]]))+6)))</f>
        <v>RCO54</v>
      </c>
      <c r="P139" s="134" t="str" cm="1">
        <f t="array" aca="1" ref="P139" ca="1">IF(INDIRECT(CONCATENATE(TablaDatosCompletos[[#This Row],[CodigoProyecto]],"!F",CELL("fila",INDIRECT(TablaDatosCompletos[[#This Row],[Referencia]]))+6))=0,"",INDIRECT(CONCATENATE(TablaDatosCompletos[[#This Row],[CodigoProyecto]],"!F",CELL("fila",INDIRECT(TablaDatosCompletos[[#This Row],[Referencia]]))+6)))</f>
        <v>RCO54 Intermodal</v>
      </c>
      <c r="Q139" s="134" cm="1">
        <f t="array" aca="1" ref="Q139" ca="1">IF(TablaDatosCompletos[[#This Row],[UsarAI]]="NO",0,INDIRECT(CONCATENATE(TablaDatosCompletos[[#This Row],[CodigoProyecto]],"!H",CELL("fila",INDIRECT(TablaDatosCompletos[[#This Row],[Referencia]]))+6)))</f>
        <v>0</v>
      </c>
      <c r="R139" s="134" t="str" cm="1">
        <f t="array" aca="1" ref="R139" ca="1">IF(INDIRECT(CONCATENATE(TablaDatosCompletos[[#This Row],[CodigoProyecto]],"!G",CELL("fila",INDIRECT(TablaDatosCompletos[[#This Row],[Referencia]]))+6))=0,"",INDIRECT(CONCATENATE(TablaDatosCompletos[[#This Row],[CodigoProyecto]],"!G",CELL("fila",INDIRECT(TablaDatosCompletos[[#This Row],[Referencia]]))+6)))</f>
        <v>RCO54:Conexiones intermodales</v>
      </c>
      <c r="S139" s="137" t="str" cm="1">
        <f t="array" aca="1" ref="S139" ca="1">IF(INDIRECT(CONCATENATE(TablaDatosCompletos[[#This Row],[CodigoProyecto]],"!E",CELL("fila",INDIRECT(TablaDatosCompletos[[#This Row],[Referencia]]))+7))=0,"",INDIRECT(CONCATENATE(TablaDatosCompletos[[#This Row],[CodigoProyecto]],"!E",CELL("fila",INDIRECT(TablaDatosCompletos[[#This Row],[Referencia]]))+7)))</f>
        <v>RCR62</v>
      </c>
      <c r="T139" s="135" t="str" cm="1">
        <f t="array" aca="1" ref="T139"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39" s="135" cm="1">
        <f t="array" aca="1" ref="U139" ca="1">IF(TablaDatosCompletos[[#This Row],[UsarAI]]="NO",0,INDIRECT(CONCATENATE(TablaDatosCompletos[[#This Row],[CodigoProyecto]],"!H",CELL("fila",INDIRECT(TablaDatosCompletos[[#This Row],[Referencia]]))+7)))</f>
        <v>0</v>
      </c>
      <c r="V139" s="135" t="str" cm="1">
        <f t="array" aca="1" ref="V139" ca="1">IF(INDIRECT(CONCATENATE(TablaDatosCompletos[[#This Row],[CodigoProyecto]],"!G",CELL("fila",INDIRECT(TablaDatosCompletos[[#This Row],[Referencia]]))+7))=0,"",INDIRECT(CONCATENATE(TablaDatosCompletos[[#This Row],[CodigoProyecto]],"!G",CELL("fila",INDIRECT(TablaDatosCompletos[[#This Row],[Referencia]]))+7)))</f>
        <v>RCR 62: Usuarios / año</v>
      </c>
    </row>
    <row r="140" spans="1:22" ht="72.5" x14ac:dyDescent="0.35">
      <c r="A140" s="128">
        <f>DatosGenerales!$D$7</f>
        <v>0</v>
      </c>
      <c r="B140" s="128">
        <f>DatosGenerales!$D$11</f>
        <v>0</v>
      </c>
      <c r="C140" s="128" cm="1">
        <f t="array" aca="1" ref="C140" ca="1">INDIRECT(CONCATENATE(TablaDatosCompletos[[#This Row],[CodigoProyecto]],"!$E$3"))</f>
        <v>0</v>
      </c>
      <c r="D140" s="128" t="str">
        <f ca="1">IF(TablaDatosCompletos[[#This Row],[Proyecto]]=0,"NO","SI")</f>
        <v>NO</v>
      </c>
      <c r="E140" s="129" t="s">
        <v>14</v>
      </c>
      <c r="F140" s="130" t="s">
        <v>227</v>
      </c>
      <c r="G140" s="131" t="s">
        <v>74</v>
      </c>
      <c r="H140" s="132" t="s">
        <v>45</v>
      </c>
      <c r="I140" s="133" t="s">
        <v>46</v>
      </c>
      <c r="J140" s="129" t="s">
        <v>95</v>
      </c>
      <c r="K140" s="134" t="s">
        <v>96</v>
      </c>
      <c r="L140" s="134" t="s">
        <v>497</v>
      </c>
      <c r="M140" s="135" t="str" cm="1">
        <f t="array" aca="1" ref="M140" ca="1">IF(INDIRECT(CONCATENATE(TablaDatosCompletos[[#This Row],[CodigoProyecto]],"!B",CELL("fila",INDIRECT(TablaDatosCompletos[[#This Row],[Referencia]]))))="Incluir","SI","NO")</f>
        <v>NO</v>
      </c>
      <c r="N140" s="136" cm="1">
        <f t="array" aca="1" ref="N140" ca="1">IF(TablaDatosCompletos[[#This Row],[UsarAI]]="NO",0,INDIRECT(CONCATENATE(TablaDatosCompletos[[#This Row],[CodigoProyecto]],"!E",CELL("fila",INDIRECT(TablaDatosCompletos[[#This Row],[Referencia]]))+2)))</f>
        <v>0</v>
      </c>
      <c r="O140" s="134" t="str" cm="1">
        <f t="array" aca="1" ref="O140" ca="1">IF(INDIRECT(CONCATENATE(TablaDatosCompletos[[#This Row],[CodigoProyecto]],"!E",CELL("fila",INDIRECT(TablaDatosCompletos[[#This Row],[Referencia]]))+6))=0,"",INDIRECT(CONCATENATE(TablaDatosCompletos[[#This Row],[CodigoProyecto]],"!E",CELL("fila",INDIRECT(TablaDatosCompletos[[#This Row],[Referencia]]))+6)))</f>
        <v>RCO57</v>
      </c>
      <c r="P140" s="134" t="str" cm="1">
        <f t="array" aca="1" ref="P140"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140" s="134" cm="1">
        <f t="array" aca="1" ref="Q140" ca="1">IF(TablaDatosCompletos[[#This Row],[UsarAI]]="NO",0,INDIRECT(CONCATENATE(TablaDatosCompletos[[#This Row],[CodigoProyecto]],"!H",CELL("fila",INDIRECT(TablaDatosCompletos[[#This Row],[Referencia]]))+6)))</f>
        <v>0</v>
      </c>
      <c r="R140" s="134" t="str" cm="1">
        <f t="array" aca="1" ref="R140" ca="1">IF(INDIRECT(CONCATENATE(TablaDatosCompletos[[#This Row],[CodigoProyecto]],"!G",CELL("fila",INDIRECT(TablaDatosCompletos[[#This Row],[Referencia]]))+6))=0,"",INDIRECT(CONCATENATE(TablaDatosCompletos[[#This Row],[CodigoProyecto]],"!G",CELL("fila",INDIRECT(TablaDatosCompletos[[#This Row],[Referencia]]))+6)))</f>
        <v>RCO 57:Pasajeros</v>
      </c>
      <c r="S140" s="137" t="str" cm="1">
        <f t="array" aca="1" ref="S140" ca="1">IF(INDIRECT(CONCATENATE(TablaDatosCompletos[[#This Row],[CodigoProyecto]],"!E",CELL("fila",INDIRECT(TablaDatosCompletos[[#This Row],[Referencia]]))+7))=0,"",INDIRECT(CONCATENATE(TablaDatosCompletos[[#This Row],[CodigoProyecto]],"!E",CELL("fila",INDIRECT(TablaDatosCompletos[[#This Row],[Referencia]]))+7)))</f>
        <v>RCR62</v>
      </c>
      <c r="T140" s="135" t="str" cm="1">
        <f t="array" aca="1" ref="T140"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40" s="135" cm="1">
        <f t="array" aca="1" ref="U140" ca="1">IF(TablaDatosCompletos[[#This Row],[UsarAI]]="NO",0,INDIRECT(CONCATENATE(TablaDatosCompletos[[#This Row],[CodigoProyecto]],"!H",CELL("fila",INDIRECT(TablaDatosCompletos[[#This Row],[Referencia]]))+7)))</f>
        <v>0</v>
      </c>
      <c r="V140" s="135" t="str" cm="1">
        <f t="array" aca="1" ref="V140" ca="1">IF(INDIRECT(CONCATENATE(TablaDatosCompletos[[#This Row],[CodigoProyecto]],"!G",CELL("fila",INDIRECT(TablaDatosCompletos[[#This Row],[Referencia]]))+7))=0,"",INDIRECT(CONCATENATE(TablaDatosCompletos[[#This Row],[CodigoProyecto]],"!G",CELL("fila",INDIRECT(TablaDatosCompletos[[#This Row],[Referencia]]))+7)))</f>
        <v>RCR 62: Usuarios / año</v>
      </c>
    </row>
    <row r="141" spans="1:22" ht="72.5" x14ac:dyDescent="0.35">
      <c r="A141" s="128">
        <f>DatosGenerales!$D$7</f>
        <v>0</v>
      </c>
      <c r="B141" s="128">
        <f>DatosGenerales!$D$11</f>
        <v>0</v>
      </c>
      <c r="C141" s="128" cm="1">
        <f t="array" aca="1" ref="C141" ca="1">INDIRECT(CONCATENATE(TablaDatosCompletos[[#This Row],[CodigoProyecto]],"!$E$3"))</f>
        <v>0</v>
      </c>
      <c r="D141" s="128" t="str">
        <f ca="1">IF(TablaDatosCompletos[[#This Row],[Proyecto]]=0,"NO","SI")</f>
        <v>NO</v>
      </c>
      <c r="E141" s="129" t="s">
        <v>14</v>
      </c>
      <c r="F141" s="130" t="s">
        <v>227</v>
      </c>
      <c r="G141" s="131" t="s">
        <v>74</v>
      </c>
      <c r="H141" s="132" t="s">
        <v>45</v>
      </c>
      <c r="I141" s="133" t="s">
        <v>46</v>
      </c>
      <c r="J141" s="129" t="s">
        <v>97</v>
      </c>
      <c r="K141" s="134" t="s">
        <v>98</v>
      </c>
      <c r="L141" s="134" t="s">
        <v>498</v>
      </c>
      <c r="M141" s="135" t="str" cm="1">
        <f t="array" aca="1" ref="M141" ca="1">IF(INDIRECT(CONCATENATE(TablaDatosCompletos[[#This Row],[CodigoProyecto]],"!B",CELL("fila",INDIRECT(TablaDatosCompletos[[#This Row],[Referencia]]))))="Incluir","SI","NO")</f>
        <v>NO</v>
      </c>
      <c r="N141" s="136" cm="1">
        <f t="array" aca="1" ref="N141" ca="1">IF(TablaDatosCompletos[[#This Row],[UsarAI]]="NO",0,INDIRECT(CONCATENATE(TablaDatosCompletos[[#This Row],[CodigoProyecto]],"!E",CELL("fila",INDIRECT(TablaDatosCompletos[[#This Row],[Referencia]]))+2)))</f>
        <v>0</v>
      </c>
      <c r="O141" s="134" t="str" cm="1">
        <f t="array" aca="1" ref="O141" ca="1">IF(INDIRECT(CONCATENATE(TablaDatosCompletos[[#This Row],[CodigoProyecto]],"!E",CELL("fila",INDIRECT(TablaDatosCompletos[[#This Row],[Referencia]]))+6))=0,"",INDIRECT(CONCATENATE(TablaDatosCompletos[[#This Row],[CodigoProyecto]],"!E",CELL("fila",INDIRECT(TablaDatosCompletos[[#This Row],[Referencia]]))+6)))</f>
        <v>RCO58</v>
      </c>
      <c r="P141" s="134" t="str" cm="1">
        <f t="array" aca="1" ref="P141"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141" s="134" cm="1">
        <f t="array" aca="1" ref="Q141" ca="1">IF(TablaDatosCompletos[[#This Row],[UsarAI]]="NO",0,INDIRECT(CONCATENATE(TablaDatosCompletos[[#This Row],[CodigoProyecto]],"!H",CELL("fila",INDIRECT(TablaDatosCompletos[[#This Row],[Referencia]]))+6)))</f>
        <v>0</v>
      </c>
      <c r="R141" s="134" t="str" cm="1">
        <f t="array" aca="1" ref="R141" ca="1">IF(INDIRECT(CONCATENATE(TablaDatosCompletos[[#This Row],[CodigoProyecto]],"!G",CELL("fila",INDIRECT(TablaDatosCompletos[[#This Row],[Referencia]]))+6))=0,"",INDIRECT(CONCATENATE(TablaDatosCompletos[[#This Row],[CodigoProyecto]],"!G",CELL("fila",INDIRECT(TablaDatosCompletos[[#This Row],[Referencia]]))+6)))</f>
        <v>RCO 58:  Km</v>
      </c>
      <c r="S141" s="137" t="str" cm="1">
        <f t="array" aca="1" ref="S141" ca="1">IF(INDIRECT(CONCATENATE(TablaDatosCompletos[[#This Row],[CodigoProyecto]],"!E",CELL("fila",INDIRECT(TablaDatosCompletos[[#This Row],[Referencia]]))+7))=0,"",INDIRECT(CONCATENATE(TablaDatosCompletos[[#This Row],[CodigoProyecto]],"!E",CELL("fila",INDIRECT(TablaDatosCompletos[[#This Row],[Referencia]]))+7)))</f>
        <v>RCR64</v>
      </c>
      <c r="T141" s="135" t="str" cm="1">
        <f t="array" aca="1" ref="T141"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141" s="135" cm="1">
        <f t="array" aca="1" ref="U141" ca="1">IF(TablaDatosCompletos[[#This Row],[UsarAI]]="NO",0,INDIRECT(CONCATENATE(TablaDatosCompletos[[#This Row],[CodigoProyecto]],"!H",CELL("fila",INDIRECT(TablaDatosCompletos[[#This Row],[Referencia]]))+7)))</f>
        <v>0</v>
      </c>
      <c r="V141" s="135" t="str" cm="1">
        <f t="array" aca="1" ref="V141" ca="1">IF(INDIRECT(CONCATENATE(TablaDatosCompletos[[#This Row],[CodigoProyecto]],"!G",CELL("fila",INDIRECT(TablaDatosCompletos[[#This Row],[Referencia]]))+7))=0,"",INDIRECT(CONCATENATE(TablaDatosCompletos[[#This Row],[CodigoProyecto]],"!G",CELL("fila",INDIRECT(TablaDatosCompletos[[#This Row],[Referencia]]))+7)))</f>
        <v>RCR 64: Usuarios /año</v>
      </c>
    </row>
    <row r="142" spans="1:22" ht="72.5" x14ac:dyDescent="0.35">
      <c r="A142" s="128">
        <f>DatosGenerales!$D$7</f>
        <v>0</v>
      </c>
      <c r="B142" s="128">
        <f>DatosGenerales!$D$11</f>
        <v>0</v>
      </c>
      <c r="C142" s="128" cm="1">
        <f t="array" aca="1" ref="C142" ca="1">INDIRECT(CONCATENATE(TablaDatosCompletos[[#This Row],[CodigoProyecto]],"!$E$3"))</f>
        <v>0</v>
      </c>
      <c r="D142" s="128" t="str">
        <f ca="1">IF(TablaDatosCompletos[[#This Row],[Proyecto]]=0,"NO","SI")</f>
        <v>NO</v>
      </c>
      <c r="E142" s="129" t="s">
        <v>14</v>
      </c>
      <c r="F142" s="130" t="s">
        <v>227</v>
      </c>
      <c r="G142" s="131" t="s">
        <v>74</v>
      </c>
      <c r="H142" s="132" t="s">
        <v>45</v>
      </c>
      <c r="I142" s="136" t="s">
        <v>46</v>
      </c>
      <c r="J142" s="129" t="s">
        <v>99</v>
      </c>
      <c r="K142" s="134" t="s">
        <v>100</v>
      </c>
      <c r="L142" s="134" t="s">
        <v>499</v>
      </c>
      <c r="M142" s="135" t="str" cm="1">
        <f t="array" aca="1" ref="M142" ca="1">IF(INDIRECT(CONCATENATE(TablaDatosCompletos[[#This Row],[CodigoProyecto]],"!B",CELL("fila",INDIRECT(TablaDatosCompletos[[#This Row],[Referencia]]))))="Incluir","SI","NO")</f>
        <v>NO</v>
      </c>
      <c r="N142" s="136" cm="1">
        <f t="array" aca="1" ref="N142" ca="1">IF(TablaDatosCompletos[[#This Row],[UsarAI]]="NO",0,INDIRECT(CONCATENATE(TablaDatosCompletos[[#This Row],[CodigoProyecto]],"!E",CELL("fila",INDIRECT(TablaDatosCompletos[[#This Row],[Referencia]]))+2)))</f>
        <v>0</v>
      </c>
      <c r="O142" s="134" t="str" cm="1">
        <f t="array" aca="1" ref="O142" ca="1">IF(INDIRECT(CONCATENATE(TablaDatosCompletos[[#This Row],[CodigoProyecto]],"!E",CELL("fila",INDIRECT(TablaDatosCompletos[[#This Row],[Referencia]]))+6))=0,"",INDIRECT(CONCATENATE(TablaDatosCompletos[[#This Row],[CodigoProyecto]],"!E",CELL("fila",INDIRECT(TablaDatosCompletos[[#This Row],[Referencia]]))+6)))</f>
        <v>RCO54</v>
      </c>
      <c r="P142" s="134" t="str" cm="1">
        <f t="array" aca="1" ref="P142" ca="1">IF(INDIRECT(CONCATENATE(TablaDatosCompletos[[#This Row],[CodigoProyecto]],"!F",CELL("fila",INDIRECT(TablaDatosCompletos[[#This Row],[Referencia]]))+6))=0,"",INDIRECT(CONCATENATE(TablaDatosCompletos[[#This Row],[CodigoProyecto]],"!F",CELL("fila",INDIRECT(TablaDatosCompletos[[#This Row],[Referencia]]))+6)))</f>
        <v>RCO54 Intermodal</v>
      </c>
      <c r="Q142" s="134" cm="1">
        <f t="array" aca="1" ref="Q142" ca="1">IF(TablaDatosCompletos[[#This Row],[UsarAI]]="NO",0,INDIRECT(CONCATENATE(TablaDatosCompletos[[#This Row],[CodigoProyecto]],"!H",CELL("fila",INDIRECT(TablaDatosCompletos[[#This Row],[Referencia]]))+6)))</f>
        <v>0</v>
      </c>
      <c r="R142" s="134" t="str" cm="1">
        <f t="array" aca="1" ref="R142" ca="1">IF(INDIRECT(CONCATENATE(TablaDatosCompletos[[#This Row],[CodigoProyecto]],"!G",CELL("fila",INDIRECT(TablaDatosCompletos[[#This Row],[Referencia]]))+6))=0,"",INDIRECT(CONCATENATE(TablaDatosCompletos[[#This Row],[CodigoProyecto]],"!G",CELL("fila",INDIRECT(TablaDatosCompletos[[#This Row],[Referencia]]))+6)))</f>
        <v>RCO54:Conexiones intermodales</v>
      </c>
      <c r="S142" s="137" t="str" cm="1">
        <f t="array" aca="1" ref="S142" ca="1">IF(INDIRECT(CONCATENATE(TablaDatosCompletos[[#This Row],[CodigoProyecto]],"!E",CELL("fila",INDIRECT(TablaDatosCompletos[[#This Row],[Referencia]]))+7))=0,"",INDIRECT(CONCATENATE(TablaDatosCompletos[[#This Row],[CodigoProyecto]],"!E",CELL("fila",INDIRECT(TablaDatosCompletos[[#This Row],[Referencia]]))+7)))</f>
        <v>RCR62</v>
      </c>
      <c r="T142" s="135" t="str" cm="1">
        <f t="array" aca="1" ref="T142"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42" s="135" cm="1">
        <f t="array" aca="1" ref="U142" ca="1">IF(TablaDatosCompletos[[#This Row],[UsarAI]]="NO",0,INDIRECT(CONCATENATE(TablaDatosCompletos[[#This Row],[CodigoProyecto]],"!H",CELL("fila",INDIRECT(TablaDatosCompletos[[#This Row],[Referencia]]))+7)))</f>
        <v>0</v>
      </c>
      <c r="V142" s="135" t="str" cm="1">
        <f t="array" aca="1" ref="V142" ca="1">IF(INDIRECT(CONCATENATE(TablaDatosCompletos[[#This Row],[CodigoProyecto]],"!G",CELL("fila",INDIRECT(TablaDatosCompletos[[#This Row],[Referencia]]))+7))=0,"",INDIRECT(CONCATENATE(TablaDatosCompletos[[#This Row],[CodigoProyecto]],"!G",CELL("fila",INDIRECT(TablaDatosCompletos[[#This Row],[Referencia]]))+7)))</f>
        <v>RCR 62: Usuarios / año</v>
      </c>
    </row>
    <row r="143" spans="1:22" ht="72.5" x14ac:dyDescent="0.35">
      <c r="A143" s="128">
        <f>DatosGenerales!$D$7</f>
        <v>0</v>
      </c>
      <c r="B143" s="128">
        <f>DatosGenerales!$D$11</f>
        <v>0</v>
      </c>
      <c r="C143" s="128" cm="1">
        <f t="array" aca="1" ref="C143" ca="1">INDIRECT(CONCATENATE(TablaDatosCompletos[[#This Row],[CodigoProyecto]],"!$E$3"))</f>
        <v>0</v>
      </c>
      <c r="D143" s="128" t="str">
        <f ca="1">IF(TablaDatosCompletos[[#This Row],[Proyecto]]=0,"NO","SI")</f>
        <v>NO</v>
      </c>
      <c r="E143" s="129" t="s">
        <v>14</v>
      </c>
      <c r="F143" s="130" t="s">
        <v>227</v>
      </c>
      <c r="G143" s="131" t="s">
        <v>74</v>
      </c>
      <c r="H143" s="132" t="s">
        <v>45</v>
      </c>
      <c r="I143" s="136" t="s">
        <v>46</v>
      </c>
      <c r="J143" s="129" t="s">
        <v>101</v>
      </c>
      <c r="K143" s="134" t="s">
        <v>102</v>
      </c>
      <c r="L143" s="134" t="s">
        <v>500</v>
      </c>
      <c r="M143" s="135" t="str" cm="1">
        <f t="array" aca="1" ref="M143" ca="1">IF(INDIRECT(CONCATENATE(TablaDatosCompletos[[#This Row],[CodigoProyecto]],"!B",CELL("fila",INDIRECT(TablaDatosCompletos[[#This Row],[Referencia]]))))="Incluir","SI","NO")</f>
        <v>NO</v>
      </c>
      <c r="N143" s="136" cm="1">
        <f t="array" aca="1" ref="N143" ca="1">IF(TablaDatosCompletos[[#This Row],[UsarAI]]="NO",0,INDIRECT(CONCATENATE(TablaDatosCompletos[[#This Row],[CodigoProyecto]],"!E",CELL("fila",INDIRECT(TablaDatosCompletos[[#This Row],[Referencia]]))+2)))</f>
        <v>0</v>
      </c>
      <c r="O143" s="134" t="str" cm="1">
        <f t="array" aca="1" ref="O143" ca="1">IF(INDIRECT(CONCATENATE(TablaDatosCompletos[[#This Row],[CodigoProyecto]],"!E",CELL("fila",INDIRECT(TablaDatosCompletos[[#This Row],[Referencia]]))+6))=0,"",INDIRECT(CONCATENATE(TablaDatosCompletos[[#This Row],[CodigoProyecto]],"!E",CELL("fila",INDIRECT(TablaDatosCompletos[[#This Row],[Referencia]]))+6)))</f>
        <v>RCO57</v>
      </c>
      <c r="P143" s="134" t="str" cm="1">
        <f t="array" aca="1" ref="P143"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143" s="134" cm="1">
        <f t="array" aca="1" ref="Q143" ca="1">IF(TablaDatosCompletos[[#This Row],[UsarAI]]="NO",0,INDIRECT(CONCATENATE(TablaDatosCompletos[[#This Row],[CodigoProyecto]],"!H",CELL("fila",INDIRECT(TablaDatosCompletos[[#This Row],[Referencia]]))+6)))</f>
        <v>0</v>
      </c>
      <c r="R143" s="134" t="str" cm="1">
        <f t="array" aca="1" ref="R143" ca="1">IF(INDIRECT(CONCATENATE(TablaDatosCompletos[[#This Row],[CodigoProyecto]],"!G",CELL("fila",INDIRECT(TablaDatosCompletos[[#This Row],[Referencia]]))+6))=0,"",INDIRECT(CONCATENATE(TablaDatosCompletos[[#This Row],[CodigoProyecto]],"!G",CELL("fila",INDIRECT(TablaDatosCompletos[[#This Row],[Referencia]]))+6)))</f>
        <v>RCO 57:Pasajeros</v>
      </c>
      <c r="S143" s="137" t="str" cm="1">
        <f t="array" aca="1" ref="S143" ca="1">IF(INDIRECT(CONCATENATE(TablaDatosCompletos[[#This Row],[CodigoProyecto]],"!E",CELL("fila",INDIRECT(TablaDatosCompletos[[#This Row],[Referencia]]))+7))=0,"",INDIRECT(CONCATENATE(TablaDatosCompletos[[#This Row],[CodigoProyecto]],"!E",CELL("fila",INDIRECT(TablaDatosCompletos[[#This Row],[Referencia]]))+7)))</f>
        <v>RCR62</v>
      </c>
      <c r="T143" s="135" t="str" cm="1">
        <f t="array" aca="1" ref="T143"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43" s="135" cm="1">
        <f t="array" aca="1" ref="U143" ca="1">IF(TablaDatosCompletos[[#This Row],[UsarAI]]="NO",0,INDIRECT(CONCATENATE(TablaDatosCompletos[[#This Row],[CodigoProyecto]],"!H",CELL("fila",INDIRECT(TablaDatosCompletos[[#This Row],[Referencia]]))+7)))</f>
        <v>0</v>
      </c>
      <c r="V143" s="135" t="str" cm="1">
        <f t="array" aca="1" ref="V143" ca="1">IF(INDIRECT(CONCATENATE(TablaDatosCompletos[[#This Row],[CodigoProyecto]],"!G",CELL("fila",INDIRECT(TablaDatosCompletos[[#This Row],[Referencia]]))+7))=0,"",INDIRECT(CONCATENATE(TablaDatosCompletos[[#This Row],[CodigoProyecto]],"!G",CELL("fila",INDIRECT(TablaDatosCompletos[[#This Row],[Referencia]]))+7)))</f>
        <v>RCR 62: Usuarios / año</v>
      </c>
    </row>
    <row r="144" spans="1:22" ht="130.5" x14ac:dyDescent="0.35">
      <c r="A144" s="128">
        <f>DatosGenerales!$D$7</f>
        <v>0</v>
      </c>
      <c r="B144" s="128">
        <f>DatosGenerales!$D$11</f>
        <v>0</v>
      </c>
      <c r="C144" s="128" cm="1">
        <f t="array" aca="1" ref="C144" ca="1">INDIRECT(CONCATENATE(TablaDatosCompletos[[#This Row],[CodigoProyecto]],"!$E$3"))</f>
        <v>0</v>
      </c>
      <c r="D144" s="128" t="str">
        <f ca="1">IF(TablaDatosCompletos[[#This Row],[Proyecto]]=0,"NO","SI")</f>
        <v>NO</v>
      </c>
      <c r="E144" s="129" t="s">
        <v>14</v>
      </c>
      <c r="F144" s="130" t="s">
        <v>227</v>
      </c>
      <c r="G144" s="131" t="s">
        <v>74</v>
      </c>
      <c r="H144" s="132" t="s">
        <v>47</v>
      </c>
      <c r="I144" s="136" t="s">
        <v>48</v>
      </c>
      <c r="J144" s="129" t="s">
        <v>103</v>
      </c>
      <c r="K144" s="134" t="s">
        <v>104</v>
      </c>
      <c r="L144" s="134" t="s">
        <v>501</v>
      </c>
      <c r="M144" s="135" t="str" cm="1">
        <f t="array" aca="1" ref="M144" ca="1">IF(INDIRECT(CONCATENATE(TablaDatosCompletos[[#This Row],[CodigoProyecto]],"!B",CELL("fila",INDIRECT(TablaDatosCompletos[[#This Row],[Referencia]]))))="Incluir","SI","NO")</f>
        <v>NO</v>
      </c>
      <c r="N144" s="136" cm="1">
        <f t="array" aca="1" ref="N144" ca="1">IF(TablaDatosCompletos[[#This Row],[UsarAI]]="NO",0,INDIRECT(CONCATENATE(TablaDatosCompletos[[#This Row],[CodigoProyecto]],"!E",CELL("fila",INDIRECT(TablaDatosCompletos[[#This Row],[Referencia]]))+2)))</f>
        <v>0</v>
      </c>
      <c r="O144" s="134" t="str" cm="1">
        <f t="array" aca="1" ref="O144" ca="1">IF(INDIRECT(CONCATENATE(TablaDatosCompletos[[#This Row],[CodigoProyecto]],"!E",CELL("fila",INDIRECT(TablaDatosCompletos[[#This Row],[Referencia]]))+6))=0,"",INDIRECT(CONCATENATE(TablaDatosCompletos[[#This Row],[CodigoProyecto]],"!E",CELL("fila",INDIRECT(TablaDatosCompletos[[#This Row],[Referencia]]))+6)))</f>
        <v>RCO26</v>
      </c>
      <c r="P144" s="134" t="str" cm="1">
        <f t="array" aca="1" ref="P144"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144" s="134" cm="1">
        <f t="array" aca="1" ref="Q144" ca="1">IF(TablaDatosCompletos[[#This Row],[UsarAI]]="NO",0,INDIRECT(CONCATENATE(TablaDatosCompletos[[#This Row],[CodigoProyecto]],"!H",CELL("fila",INDIRECT(TablaDatosCompletos[[#This Row],[Referencia]]))+6)))</f>
        <v>0</v>
      </c>
      <c r="R144" s="134" t="str" cm="1">
        <f t="array" aca="1" ref="R144" ca="1">IF(INDIRECT(CONCATENATE(TablaDatosCompletos[[#This Row],[CodigoProyecto]],"!G",CELL("fila",INDIRECT(TablaDatosCompletos[[#This Row],[Referencia]]))+6))=0,"",INDIRECT(CONCATENATE(TablaDatosCompletos[[#This Row],[CodigoProyecto]],"!G",CELL("fila",INDIRECT(TablaDatosCompletos[[#This Row],[Referencia]]))+6)))</f>
        <v>RCO 26: Hectáreas</v>
      </c>
      <c r="S144" s="137" t="str" cm="1">
        <f t="array" aca="1" ref="S144" ca="1">IF(INDIRECT(CONCATENATE(TablaDatosCompletos[[#This Row],[CodigoProyecto]],"!E",CELL("fila",INDIRECT(TablaDatosCompletos[[#This Row],[Referencia]]))+7))=0,"",INDIRECT(CONCATENATE(TablaDatosCompletos[[#This Row],[CodigoProyecto]],"!E",CELL("fila",INDIRECT(TablaDatosCompletos[[#This Row],[Referencia]]))+7)))</f>
        <v>RCR35</v>
      </c>
      <c r="T144" s="135" t="str" cm="1">
        <f t="array" aca="1" ref="T144"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144" s="135" cm="1">
        <f t="array" aca="1" ref="U144" ca="1">IF(TablaDatosCompletos[[#This Row],[UsarAI]]="NO",0,INDIRECT(CONCATENATE(TablaDatosCompletos[[#This Row],[CodigoProyecto]],"!H",CELL("fila",INDIRECT(TablaDatosCompletos[[#This Row],[Referencia]]))+7)))</f>
        <v>0</v>
      </c>
      <c r="V144" s="135" t="str" cm="1">
        <f t="array" aca="1" ref="V144" ca="1">IF(INDIRECT(CONCATENATE(TablaDatosCompletos[[#This Row],[CodigoProyecto]],"!G",CELL("fila",INDIRECT(TablaDatosCompletos[[#This Row],[Referencia]]))+7))=0,"",INDIRECT(CONCATENATE(TablaDatosCompletos[[#This Row],[CodigoProyecto]],"!G",CELL("fila",INDIRECT(TablaDatosCompletos[[#This Row],[Referencia]]))+7)))</f>
        <v>RCR 35:Personas</v>
      </c>
    </row>
    <row r="145" spans="1:22" ht="116" x14ac:dyDescent="0.35">
      <c r="A145" s="128">
        <f>DatosGenerales!$D$7</f>
        <v>0</v>
      </c>
      <c r="B145" s="128">
        <f>DatosGenerales!$D$11</f>
        <v>0</v>
      </c>
      <c r="C145" s="128" cm="1">
        <f t="array" aca="1" ref="C145" ca="1">INDIRECT(CONCATENATE(TablaDatosCompletos[[#This Row],[CodigoProyecto]],"!$E$3"))</f>
        <v>0</v>
      </c>
      <c r="D145" s="128" t="str">
        <f ca="1">IF(TablaDatosCompletos[[#This Row],[Proyecto]]=0,"NO","SI")</f>
        <v>NO</v>
      </c>
      <c r="E145" s="129" t="s">
        <v>14</v>
      </c>
      <c r="F145" s="130" t="s">
        <v>227</v>
      </c>
      <c r="G145" s="131" t="s">
        <v>74</v>
      </c>
      <c r="H145" s="132" t="s">
        <v>47</v>
      </c>
      <c r="I145" s="133" t="s">
        <v>48</v>
      </c>
      <c r="J145" s="129" t="s">
        <v>105</v>
      </c>
      <c r="K145" s="134" t="s">
        <v>106</v>
      </c>
      <c r="L145" s="134" t="s">
        <v>502</v>
      </c>
      <c r="M145" s="135" t="str" cm="1">
        <f t="array" aca="1" ref="M145" ca="1">IF(INDIRECT(CONCATENATE(TablaDatosCompletos[[#This Row],[CodigoProyecto]],"!B",CELL("fila",INDIRECT(TablaDatosCompletos[[#This Row],[Referencia]]))))="Incluir","SI","NO")</f>
        <v>NO</v>
      </c>
      <c r="N145" s="136" cm="1">
        <f t="array" aca="1" ref="N145" ca="1">IF(TablaDatosCompletos[[#This Row],[UsarAI]]="NO",0,INDIRECT(CONCATENATE(TablaDatosCompletos[[#This Row],[CodigoProyecto]],"!E",CELL("fila",INDIRECT(TablaDatosCompletos[[#This Row],[Referencia]]))+2)))</f>
        <v>0</v>
      </c>
      <c r="O145" s="134" t="str" cm="1">
        <f t="array" aca="1" ref="O145" ca="1">IF(INDIRECT(CONCATENATE(TablaDatosCompletos[[#This Row],[CodigoProyecto]],"!E",CELL("fila",INDIRECT(TablaDatosCompletos[[#This Row],[Referencia]]))+6))=0,"",INDIRECT(CONCATENATE(TablaDatosCompletos[[#This Row],[CodigoProyecto]],"!E",CELL("fila",INDIRECT(TablaDatosCompletos[[#This Row],[Referencia]]))+6)))</f>
        <v>RCO24</v>
      </c>
      <c r="P145" s="134" t="str" cm="1">
        <f t="array" aca="1" ref="P145"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145" s="134" cm="1">
        <f t="array" aca="1" ref="Q145" ca="1">IF(TablaDatosCompletos[[#This Row],[UsarAI]]="NO",0,INDIRECT(CONCATENATE(TablaDatosCompletos[[#This Row],[CodigoProyecto]],"!H",CELL("fila",INDIRECT(TablaDatosCompletos[[#This Row],[Referencia]]))+6)))</f>
        <v>0</v>
      </c>
      <c r="R145" s="134" t="str" cm="1">
        <f t="array" aca="1" ref="R145" ca="1">IF(INDIRECT(CONCATENATE(TablaDatosCompletos[[#This Row],[CodigoProyecto]],"!G",CELL("fila",INDIRECT(TablaDatosCompletos[[#This Row],[Referencia]]))+6))=0,"",INDIRECT(CONCATENATE(TablaDatosCompletos[[#This Row],[CodigoProyecto]],"!G",CELL("fila",INDIRECT(TablaDatosCompletos[[#This Row],[Referencia]]))+6)))</f>
        <v>RCO 24: Euro</v>
      </c>
      <c r="S145" s="137" t="str" cm="1">
        <f t="array" aca="1" ref="S145" ca="1">IF(INDIRECT(CONCATENATE(TablaDatosCompletos[[#This Row],[CodigoProyecto]],"!E",CELL("fila",INDIRECT(TablaDatosCompletos[[#This Row],[Referencia]]))+7))=0,"",INDIRECT(CONCATENATE(TablaDatosCompletos[[#This Row],[CodigoProyecto]],"!E",CELL("fila",INDIRECT(TablaDatosCompletos[[#This Row],[Referencia]]))+7)))</f>
        <v>RCR36</v>
      </c>
      <c r="T145" s="135" t="str" cm="1">
        <f t="array" aca="1" ref="T145"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145" s="135" cm="1">
        <f t="array" aca="1" ref="U145" ca="1">IF(TablaDatosCompletos[[#This Row],[UsarAI]]="NO",0,INDIRECT(CONCATENATE(TablaDatosCompletos[[#This Row],[CodigoProyecto]],"!H",CELL("fila",INDIRECT(TablaDatosCompletos[[#This Row],[Referencia]]))+7)))</f>
        <v>0</v>
      </c>
      <c r="V145" s="135" t="str" cm="1">
        <f t="array" aca="1" ref="V145" ca="1">IF(INDIRECT(CONCATENATE(TablaDatosCompletos[[#This Row],[CodigoProyecto]],"!G",CELL("fila",INDIRECT(TablaDatosCompletos[[#This Row],[Referencia]]))+7))=0,"",INDIRECT(CONCATENATE(TablaDatosCompletos[[#This Row],[CodigoProyecto]],"!G",CELL("fila",INDIRECT(TablaDatosCompletos[[#This Row],[Referencia]]))+7)))</f>
        <v>RCR 36: Personas</v>
      </c>
    </row>
    <row r="146" spans="1:22" ht="174" x14ac:dyDescent="0.35">
      <c r="A146" s="128">
        <f>DatosGenerales!$D$7</f>
        <v>0</v>
      </c>
      <c r="B146" s="128">
        <f>DatosGenerales!$D$11</f>
        <v>0</v>
      </c>
      <c r="C146" s="128" cm="1">
        <f t="array" aca="1" ref="C146" ca="1">INDIRECT(CONCATENATE(TablaDatosCompletos[[#This Row],[CodigoProyecto]],"!$E$3"))</f>
        <v>0</v>
      </c>
      <c r="D146" s="128" t="str">
        <f ca="1">IF(TablaDatosCompletos[[#This Row],[Proyecto]]=0,"NO","SI")</f>
        <v>NO</v>
      </c>
      <c r="E146" s="129" t="s">
        <v>14</v>
      </c>
      <c r="F146" s="130" t="s">
        <v>227</v>
      </c>
      <c r="G146" s="131" t="s">
        <v>74</v>
      </c>
      <c r="H146" s="132" t="s">
        <v>47</v>
      </c>
      <c r="I146" s="133" t="s">
        <v>48</v>
      </c>
      <c r="J146" s="129" t="s">
        <v>107</v>
      </c>
      <c r="K146" s="134" t="s">
        <v>108</v>
      </c>
      <c r="L146" s="134" t="s">
        <v>503</v>
      </c>
      <c r="M146" s="135" t="str" cm="1">
        <f t="array" aca="1" ref="M146" ca="1">IF(INDIRECT(CONCATENATE(TablaDatosCompletos[[#This Row],[CodigoProyecto]],"!B",CELL("fila",INDIRECT(TablaDatosCompletos[[#This Row],[Referencia]]))))="Incluir","SI","NO")</f>
        <v>NO</v>
      </c>
      <c r="N146" s="136" cm="1">
        <f t="array" aca="1" ref="N146" ca="1">IF(TablaDatosCompletos[[#This Row],[UsarAI]]="NO",0,INDIRECT(CONCATENATE(TablaDatosCompletos[[#This Row],[CodigoProyecto]],"!E",CELL("fila",INDIRECT(TablaDatosCompletos[[#This Row],[Referencia]]))+2)))</f>
        <v>0</v>
      </c>
      <c r="O146" s="134" t="str" cm="1">
        <f t="array" aca="1" ref="O146" ca="1">IF(INDIRECT(CONCATENATE(TablaDatosCompletos[[#This Row],[CodigoProyecto]],"!E",CELL("fila",INDIRECT(TablaDatosCompletos[[#This Row],[Referencia]]))+6))=0,"",INDIRECT(CONCATENATE(TablaDatosCompletos[[#This Row],[CodigoProyecto]],"!E",CELL("fila",INDIRECT(TablaDatosCompletos[[#This Row],[Referencia]]))+6)))</f>
        <v>RCO24</v>
      </c>
      <c r="P146" s="134" t="str" cm="1">
        <f t="array" aca="1" ref="P146"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146" s="134" cm="1">
        <f t="array" aca="1" ref="Q146" ca="1">IF(TablaDatosCompletos[[#This Row],[UsarAI]]="NO",0,INDIRECT(CONCATENATE(TablaDatosCompletos[[#This Row],[CodigoProyecto]],"!H",CELL("fila",INDIRECT(TablaDatosCompletos[[#This Row],[Referencia]]))+6)))</f>
        <v>0</v>
      </c>
      <c r="R146" s="134" t="str" cm="1">
        <f t="array" aca="1" ref="R146" ca="1">IF(INDIRECT(CONCATENATE(TablaDatosCompletos[[#This Row],[CodigoProyecto]],"!G",CELL("fila",INDIRECT(TablaDatosCompletos[[#This Row],[Referencia]]))+6))=0,"",INDIRECT(CONCATENATE(TablaDatosCompletos[[#This Row],[CodigoProyecto]],"!G",CELL("fila",INDIRECT(TablaDatosCompletos[[#This Row],[Referencia]]))+6)))</f>
        <v>RCO 24: Euro</v>
      </c>
      <c r="S146" s="137" t="str" cm="1">
        <f t="array" aca="1" ref="S146" ca="1">IF(INDIRECT(CONCATENATE(TablaDatosCompletos[[#This Row],[CodigoProyecto]],"!E",CELL("fila",INDIRECT(TablaDatosCompletos[[#This Row],[Referencia]]))+7))=0,"",INDIRECT(CONCATENATE(TablaDatosCompletos[[#This Row],[CodigoProyecto]],"!E",CELL("fila",INDIRECT(TablaDatosCompletos[[#This Row],[Referencia]]))+7)))</f>
        <v>RCR37</v>
      </c>
      <c r="T146" s="135" t="str" cm="1">
        <f t="array" aca="1" ref="T146"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146" s="135" cm="1">
        <f t="array" aca="1" ref="U146" ca="1">IF(TablaDatosCompletos[[#This Row],[UsarAI]]="NO",0,INDIRECT(CONCATENATE(TablaDatosCompletos[[#This Row],[CodigoProyecto]],"!H",CELL("fila",INDIRECT(TablaDatosCompletos[[#This Row],[Referencia]]))+7)))</f>
        <v>0</v>
      </c>
      <c r="V146" s="135" t="str" cm="1">
        <f t="array" aca="1" ref="V146" ca="1">IF(INDIRECT(CONCATENATE(TablaDatosCompletos[[#This Row],[CodigoProyecto]],"!G",CELL("fila",INDIRECT(TablaDatosCompletos[[#This Row],[Referencia]]))+7))=0,"",INDIRECT(CONCATENATE(TablaDatosCompletos[[#This Row],[CodigoProyecto]],"!G",CELL("fila",INDIRECT(TablaDatosCompletos[[#This Row],[Referencia]]))+7)))</f>
        <v>RCR 37:Personas</v>
      </c>
    </row>
    <row r="147" spans="1:22" ht="87" x14ac:dyDescent="0.35">
      <c r="A147" s="128">
        <f>DatosGenerales!$D$7</f>
        <v>0</v>
      </c>
      <c r="B147" s="128">
        <f>DatosGenerales!$D$11</f>
        <v>0</v>
      </c>
      <c r="C147" s="128" cm="1">
        <f t="array" aca="1" ref="C147" ca="1">INDIRECT(CONCATENATE(TablaDatosCompletos[[#This Row],[CodigoProyecto]],"!$E$3"))</f>
        <v>0</v>
      </c>
      <c r="D147" s="128" t="str">
        <f ca="1">IF(TablaDatosCompletos[[#This Row],[Proyecto]]=0,"NO","SI")</f>
        <v>NO</v>
      </c>
      <c r="E147" s="129" t="s">
        <v>14</v>
      </c>
      <c r="F147" s="130" t="s">
        <v>227</v>
      </c>
      <c r="G147" s="131" t="s">
        <v>74</v>
      </c>
      <c r="H147" s="132" t="s">
        <v>49</v>
      </c>
      <c r="I147" s="133" t="s">
        <v>50</v>
      </c>
      <c r="J147" s="129" t="s">
        <v>109</v>
      </c>
      <c r="K147" s="134" t="s">
        <v>110</v>
      </c>
      <c r="L147" s="134" t="s">
        <v>504</v>
      </c>
      <c r="M147" s="135" t="str" cm="1">
        <f t="array" aca="1" ref="M147" ca="1">IF(INDIRECT(CONCATENATE(TablaDatosCompletos[[#This Row],[CodigoProyecto]],"!B",CELL("fila",INDIRECT(TablaDatosCompletos[[#This Row],[Referencia]]))))="Incluir","SI","NO")</f>
        <v>NO</v>
      </c>
      <c r="N147" s="136" cm="1">
        <f t="array" aca="1" ref="N147" ca="1">IF(TablaDatosCompletos[[#This Row],[UsarAI]]="NO",0,INDIRECT(CONCATENATE(TablaDatosCompletos[[#This Row],[CodigoProyecto]],"!E",CELL("fila",INDIRECT(TablaDatosCompletos[[#This Row],[Referencia]]))+2)))</f>
        <v>0</v>
      </c>
      <c r="O147" s="134" t="str" cm="1">
        <f t="array" aca="1" ref="O147" ca="1">IF(INDIRECT(CONCATENATE(TablaDatosCompletos[[#This Row],[CodigoProyecto]],"!E",CELL("fila",INDIRECT(TablaDatosCompletos[[#This Row],[Referencia]]))+6))=0,"",INDIRECT(CONCATENATE(TablaDatosCompletos[[#This Row],[CodigoProyecto]],"!E",CELL("fila",INDIRECT(TablaDatosCompletos[[#This Row],[Referencia]]))+6)))</f>
        <v>RCO30</v>
      </c>
      <c r="P147" s="134" t="str" cm="1">
        <f t="array" aca="1" ref="P147"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147" s="134" cm="1">
        <f t="array" aca="1" ref="Q147" ca="1">IF(TablaDatosCompletos[[#This Row],[UsarAI]]="NO",0,INDIRECT(CONCATENATE(TablaDatosCompletos[[#This Row],[CodigoProyecto]],"!H",CELL("fila",INDIRECT(TablaDatosCompletos[[#This Row],[Referencia]]))+6)))</f>
        <v>0</v>
      </c>
      <c r="R147" s="134" t="str" cm="1">
        <f t="array" aca="1" ref="R147" ca="1">IF(INDIRECT(CONCATENATE(TablaDatosCompletos[[#This Row],[CodigoProyecto]],"!G",CELL("fila",INDIRECT(TablaDatosCompletos[[#This Row],[Referencia]]))+6))=0,"",INDIRECT(CONCATENATE(TablaDatosCompletos[[#This Row],[CodigoProyecto]],"!G",CELL("fila",INDIRECT(TablaDatosCompletos[[#This Row],[Referencia]]))+6)))</f>
        <v>RCO 30: Km</v>
      </c>
      <c r="S147" s="137" t="str" cm="1">
        <f t="array" aca="1" ref="S147" ca="1">IF(INDIRECT(CONCATENATE(TablaDatosCompletos[[#This Row],[CodigoProyecto]],"!E",CELL("fila",INDIRECT(TablaDatosCompletos[[#This Row],[Referencia]]))+7))=0,"",INDIRECT(CONCATENATE(TablaDatosCompletos[[#This Row],[CodigoProyecto]],"!E",CELL("fila",INDIRECT(TablaDatosCompletos[[#This Row],[Referencia]]))+7)))</f>
        <v>RCR41</v>
      </c>
      <c r="T147" s="135" t="str" cm="1">
        <f t="array" aca="1" ref="T147"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147" s="135" cm="1">
        <f t="array" aca="1" ref="U147" ca="1">IF(TablaDatosCompletos[[#This Row],[UsarAI]]="NO",0,INDIRECT(CONCATENATE(TablaDatosCompletos[[#This Row],[CodigoProyecto]],"!H",CELL("fila",INDIRECT(TablaDatosCompletos[[#This Row],[Referencia]]))+7)))</f>
        <v>0</v>
      </c>
      <c r="V147" s="135" t="str" cm="1">
        <f t="array" aca="1" ref="V147" ca="1">IF(INDIRECT(CONCATENATE(TablaDatosCompletos[[#This Row],[CodigoProyecto]],"!G",CELL("fila",INDIRECT(TablaDatosCompletos[[#This Row],[Referencia]]))+7))=0,"",INDIRECT(CONCATENATE(TablaDatosCompletos[[#This Row],[CodigoProyecto]],"!G",CELL("fila",INDIRECT(TablaDatosCompletos[[#This Row],[Referencia]]))+7)))</f>
        <v>RCR 41: Personas</v>
      </c>
    </row>
    <row r="148" spans="1:22" ht="101.5" x14ac:dyDescent="0.35">
      <c r="A148" s="128">
        <f>DatosGenerales!$D$7</f>
        <v>0</v>
      </c>
      <c r="B148" s="128">
        <f>DatosGenerales!$D$11</f>
        <v>0</v>
      </c>
      <c r="C148" s="128" cm="1">
        <f t="array" aca="1" ref="C148" ca="1">INDIRECT(CONCATENATE(TablaDatosCompletos[[#This Row],[CodigoProyecto]],"!$E$3"))</f>
        <v>0</v>
      </c>
      <c r="D148" s="128" t="str">
        <f ca="1">IF(TablaDatosCompletos[[#This Row],[Proyecto]]=0,"NO","SI")</f>
        <v>NO</v>
      </c>
      <c r="E148" s="129" t="s">
        <v>14</v>
      </c>
      <c r="F148" s="130" t="s">
        <v>227</v>
      </c>
      <c r="G148" s="131" t="s">
        <v>74</v>
      </c>
      <c r="H148" s="132" t="s">
        <v>49</v>
      </c>
      <c r="I148" s="133" t="s">
        <v>50</v>
      </c>
      <c r="J148" s="129" t="s">
        <v>111</v>
      </c>
      <c r="K148" s="134" t="s">
        <v>112</v>
      </c>
      <c r="L148" s="134" t="s">
        <v>505</v>
      </c>
      <c r="M148" s="135" t="str" cm="1">
        <f t="array" aca="1" ref="M148" ca="1">IF(INDIRECT(CONCATENATE(TablaDatosCompletos[[#This Row],[CodigoProyecto]],"!B",CELL("fila",INDIRECT(TablaDatosCompletos[[#This Row],[Referencia]]))))="Incluir","SI","NO")</f>
        <v>NO</v>
      </c>
      <c r="N148" s="136" cm="1">
        <f t="array" aca="1" ref="N148" ca="1">IF(TablaDatosCompletos[[#This Row],[UsarAI]]="NO",0,INDIRECT(CONCATENATE(TablaDatosCompletos[[#This Row],[CodigoProyecto]],"!E",CELL("fila",INDIRECT(TablaDatosCompletos[[#This Row],[Referencia]]))+2)))</f>
        <v>0</v>
      </c>
      <c r="O148" s="134" t="str" cm="1">
        <f t="array" aca="1" ref="O148" ca="1">IF(INDIRECT(CONCATENATE(TablaDatosCompletos[[#This Row],[CodigoProyecto]],"!E",CELL("fila",INDIRECT(TablaDatosCompletos[[#This Row],[Referencia]]))+6))=0,"",INDIRECT(CONCATENATE(TablaDatosCompletos[[#This Row],[CodigoProyecto]],"!E",CELL("fila",INDIRECT(TablaDatosCompletos[[#This Row],[Referencia]]))+6)))</f>
        <v>RCO30</v>
      </c>
      <c r="P148" s="134" t="str" cm="1">
        <f t="array" aca="1" ref="P148"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148" s="134" cm="1">
        <f t="array" aca="1" ref="Q148" ca="1">IF(TablaDatosCompletos[[#This Row],[UsarAI]]="NO",0,INDIRECT(CONCATENATE(TablaDatosCompletos[[#This Row],[CodigoProyecto]],"!H",CELL("fila",INDIRECT(TablaDatosCompletos[[#This Row],[Referencia]]))+6)))</f>
        <v>0</v>
      </c>
      <c r="R148" s="134" t="str" cm="1">
        <f t="array" aca="1" ref="R148" ca="1">IF(INDIRECT(CONCATENATE(TablaDatosCompletos[[#This Row],[CodigoProyecto]],"!G",CELL("fila",INDIRECT(TablaDatosCompletos[[#This Row],[Referencia]]))+6))=0,"",INDIRECT(CONCATENATE(TablaDatosCompletos[[#This Row],[CodigoProyecto]],"!G",CELL("fila",INDIRECT(TablaDatosCompletos[[#This Row],[Referencia]]))+6)))</f>
        <v>RCO 30: Km</v>
      </c>
      <c r="S148" s="137" t="str" cm="1">
        <f t="array" aca="1" ref="S148" ca="1">IF(INDIRECT(CONCATENATE(TablaDatosCompletos[[#This Row],[CodigoProyecto]],"!E",CELL("fila",INDIRECT(TablaDatosCompletos[[#This Row],[Referencia]]))+7))=0,"",INDIRECT(CONCATENATE(TablaDatosCompletos[[#This Row],[CodigoProyecto]],"!E",CELL("fila",INDIRECT(TablaDatosCompletos[[#This Row],[Referencia]]))+7)))</f>
        <v>RCR41</v>
      </c>
      <c r="T148" s="135" t="str" cm="1">
        <f t="array" aca="1" ref="T148"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148" s="135" cm="1">
        <f t="array" aca="1" ref="U148" ca="1">IF(TablaDatosCompletos[[#This Row],[UsarAI]]="NO",0,INDIRECT(CONCATENATE(TablaDatosCompletos[[#This Row],[CodigoProyecto]],"!H",CELL("fila",INDIRECT(TablaDatosCompletos[[#This Row],[Referencia]]))+7)))</f>
        <v>0</v>
      </c>
      <c r="V148" s="135" t="str" cm="1">
        <f t="array" aca="1" ref="V148" ca="1">IF(INDIRECT(CONCATENATE(TablaDatosCompletos[[#This Row],[CodigoProyecto]],"!G",CELL("fila",INDIRECT(TablaDatosCompletos[[#This Row],[Referencia]]))+7))=0,"",INDIRECT(CONCATENATE(TablaDatosCompletos[[#This Row],[CodigoProyecto]],"!G",CELL("fila",INDIRECT(TablaDatosCompletos[[#This Row],[Referencia]]))+7)))</f>
        <v>RCR 41: Personas</v>
      </c>
    </row>
    <row r="149" spans="1:22" ht="101.5" x14ac:dyDescent="0.35">
      <c r="A149" s="128">
        <f>DatosGenerales!$D$7</f>
        <v>0</v>
      </c>
      <c r="B149" s="128">
        <f>DatosGenerales!$D$11</f>
        <v>0</v>
      </c>
      <c r="C149" s="128" cm="1">
        <f t="array" aca="1" ref="C149" ca="1">INDIRECT(CONCATENATE(TablaDatosCompletos[[#This Row],[CodigoProyecto]],"!$E$3"))</f>
        <v>0</v>
      </c>
      <c r="D149" s="128" t="str">
        <f ca="1">IF(TablaDatosCompletos[[#This Row],[Proyecto]]=0,"NO","SI")</f>
        <v>NO</v>
      </c>
      <c r="E149" s="129" t="s">
        <v>14</v>
      </c>
      <c r="F149" s="130" t="s">
        <v>227</v>
      </c>
      <c r="G149" s="131" t="s">
        <v>74</v>
      </c>
      <c r="H149" s="132" t="s">
        <v>49</v>
      </c>
      <c r="I149" s="133" t="s">
        <v>50</v>
      </c>
      <c r="J149" s="129" t="s">
        <v>113</v>
      </c>
      <c r="K149" s="134" t="s">
        <v>114</v>
      </c>
      <c r="L149" s="134" t="s">
        <v>506</v>
      </c>
      <c r="M149" s="135" t="str" cm="1">
        <f t="array" aca="1" ref="M149" ca="1">IF(INDIRECT(CONCATENATE(TablaDatosCompletos[[#This Row],[CodigoProyecto]],"!B",CELL("fila",INDIRECT(TablaDatosCompletos[[#This Row],[Referencia]]))))="Incluir","SI","NO")</f>
        <v>NO</v>
      </c>
      <c r="N149" s="136" cm="1">
        <f t="array" aca="1" ref="N149" ca="1">IF(TablaDatosCompletos[[#This Row],[UsarAI]]="NO",0,INDIRECT(CONCATENATE(TablaDatosCompletos[[#This Row],[CodigoProyecto]],"!E",CELL("fila",INDIRECT(TablaDatosCompletos[[#This Row],[Referencia]]))+2)))</f>
        <v>0</v>
      </c>
      <c r="O149" s="134" t="str" cm="1">
        <f t="array" aca="1" ref="O149" ca="1">IF(INDIRECT(CONCATENATE(TablaDatosCompletos[[#This Row],[CodigoProyecto]],"!E",CELL("fila",INDIRECT(TablaDatosCompletos[[#This Row],[Referencia]]))+6))=0,"",INDIRECT(CONCATENATE(TablaDatosCompletos[[#This Row],[CodigoProyecto]],"!E",CELL("fila",INDIRECT(TablaDatosCompletos[[#This Row],[Referencia]]))+6)))</f>
        <v>RCO31</v>
      </c>
      <c r="P149" s="134" t="str" cm="1">
        <f t="array" aca="1" ref="P149"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149" s="134" cm="1">
        <f t="array" aca="1" ref="Q149" ca="1">IF(TablaDatosCompletos[[#This Row],[UsarAI]]="NO",0,INDIRECT(CONCATENATE(TablaDatosCompletos[[#This Row],[CodigoProyecto]],"!H",CELL("fila",INDIRECT(TablaDatosCompletos[[#This Row],[Referencia]]))+6)))</f>
        <v>0</v>
      </c>
      <c r="R149" s="134" t="str" cm="1">
        <f t="array" aca="1" ref="R149" ca="1">IF(INDIRECT(CONCATENATE(TablaDatosCompletos[[#This Row],[CodigoProyecto]],"!G",CELL("fila",INDIRECT(TablaDatosCompletos[[#This Row],[Referencia]]))+6))=0,"",INDIRECT(CONCATENATE(TablaDatosCompletos[[#This Row],[CodigoProyecto]],"!G",CELL("fila",INDIRECT(TablaDatosCompletos[[#This Row],[Referencia]]))+6)))</f>
        <v>RCO31: Km</v>
      </c>
      <c r="S149" s="137" t="str" cm="1">
        <f t="array" aca="1" ref="S149" ca="1">IF(INDIRECT(CONCATENATE(TablaDatosCompletos[[#This Row],[CodigoProyecto]],"!E",CELL("fila",INDIRECT(TablaDatosCompletos[[#This Row],[Referencia]]))+7))=0,"",INDIRECT(CONCATENATE(TablaDatosCompletos[[#This Row],[CodigoProyecto]],"!E",CELL("fila",INDIRECT(TablaDatosCompletos[[#This Row],[Referencia]]))+7)))</f>
        <v>RCR42</v>
      </c>
      <c r="T149" s="135" t="str" cm="1">
        <f t="array" aca="1" ref="T149"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149" s="135" cm="1">
        <f t="array" aca="1" ref="U149" ca="1">IF(TablaDatosCompletos[[#This Row],[UsarAI]]="NO",0,INDIRECT(CONCATENATE(TablaDatosCompletos[[#This Row],[CodigoProyecto]],"!H",CELL("fila",INDIRECT(TablaDatosCompletos[[#This Row],[Referencia]]))+7)))</f>
        <v>0</v>
      </c>
      <c r="V149" s="135" t="str" cm="1">
        <f t="array" aca="1" ref="V149" ca="1">IF(INDIRECT(CONCATENATE(TablaDatosCompletos[[#This Row],[CodigoProyecto]],"!G",CELL("fila",INDIRECT(TablaDatosCompletos[[#This Row],[Referencia]]))+7))=0,"",INDIRECT(CONCATENATE(TablaDatosCompletos[[#This Row],[CodigoProyecto]],"!G",CELL("fila",INDIRECT(TablaDatosCompletos[[#This Row],[Referencia]]))+7)))</f>
        <v>RCR 42:  Personas</v>
      </c>
    </row>
    <row r="150" spans="1:22" ht="101.5" x14ac:dyDescent="0.35">
      <c r="A150" s="128">
        <f>DatosGenerales!$D$7</f>
        <v>0</v>
      </c>
      <c r="B150" s="128">
        <f>DatosGenerales!$D$11</f>
        <v>0</v>
      </c>
      <c r="C150" s="128" cm="1">
        <f t="array" aca="1" ref="C150" ca="1">INDIRECT(CONCATENATE(TablaDatosCompletos[[#This Row],[CodigoProyecto]],"!$E$3"))</f>
        <v>0</v>
      </c>
      <c r="D150" s="128" t="str">
        <f ca="1">IF(TablaDatosCompletos[[#This Row],[Proyecto]]=0,"NO","SI")</f>
        <v>NO</v>
      </c>
      <c r="E150" s="129" t="s">
        <v>14</v>
      </c>
      <c r="F150" s="130" t="s">
        <v>227</v>
      </c>
      <c r="G150" s="131" t="s">
        <v>74</v>
      </c>
      <c r="H150" s="132" t="s">
        <v>49</v>
      </c>
      <c r="I150" s="133" t="s">
        <v>50</v>
      </c>
      <c r="J150" s="129" t="s">
        <v>115</v>
      </c>
      <c r="K150" s="134" t="s">
        <v>116</v>
      </c>
      <c r="L150" s="134" t="s">
        <v>507</v>
      </c>
      <c r="M150" s="135" t="str" cm="1">
        <f t="array" aca="1" ref="M150" ca="1">IF(INDIRECT(CONCATENATE(TablaDatosCompletos[[#This Row],[CodigoProyecto]],"!B",CELL("fila",INDIRECT(TablaDatosCompletos[[#This Row],[Referencia]]))))="Incluir","SI","NO")</f>
        <v>NO</v>
      </c>
      <c r="N150" s="136" cm="1">
        <f t="array" aca="1" ref="N150" ca="1">IF(TablaDatosCompletos[[#This Row],[UsarAI]]="NO",0,INDIRECT(CONCATENATE(TablaDatosCompletos[[#This Row],[CodigoProyecto]],"!E",CELL("fila",INDIRECT(TablaDatosCompletos[[#This Row],[Referencia]]))+2)))</f>
        <v>0</v>
      </c>
      <c r="O150" s="134" t="str" cm="1">
        <f t="array" aca="1" ref="O150" ca="1">IF(INDIRECT(CONCATENATE(TablaDatosCompletos[[#This Row],[CodigoProyecto]],"!E",CELL("fila",INDIRECT(TablaDatosCompletos[[#This Row],[Referencia]]))+6))=0,"",INDIRECT(CONCATENATE(TablaDatosCompletos[[#This Row],[CodigoProyecto]],"!E",CELL("fila",INDIRECT(TablaDatosCompletos[[#This Row],[Referencia]]))+6)))</f>
        <v>RCO32</v>
      </c>
      <c r="P150" s="134" t="str" cm="1">
        <f t="array" aca="1" ref="P150"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150" s="134" cm="1">
        <f t="array" aca="1" ref="Q150" ca="1">IF(TablaDatosCompletos[[#This Row],[UsarAI]]="NO",0,INDIRECT(CONCATENATE(TablaDatosCompletos[[#This Row],[CodigoProyecto]],"!H",CELL("fila",INDIRECT(TablaDatosCompletos[[#This Row],[Referencia]]))+6)))</f>
        <v>0</v>
      </c>
      <c r="R150" s="134" t="str" cm="1">
        <f t="array" aca="1" ref="R150" ca="1">IF(INDIRECT(CONCATENATE(TablaDatosCompletos[[#This Row],[CodigoProyecto]],"!G",CELL("fila",INDIRECT(TablaDatosCompletos[[#This Row],[Referencia]]))+6))=0,"",INDIRECT(CONCATENATE(TablaDatosCompletos[[#This Row],[CodigoProyecto]],"!G",CELL("fila",INDIRECT(TablaDatosCompletos[[#This Row],[Referencia]]))+6)))</f>
        <v>RCO32: Equivalente de población</v>
      </c>
      <c r="S150" s="137" t="str" cm="1">
        <f t="array" aca="1" ref="S150" ca="1">IF(INDIRECT(CONCATENATE(TablaDatosCompletos[[#This Row],[CodigoProyecto]],"!E",CELL("fila",INDIRECT(TablaDatosCompletos[[#This Row],[Referencia]]))+7))=0,"",INDIRECT(CONCATENATE(TablaDatosCompletos[[#This Row],[CodigoProyecto]],"!E",CELL("fila",INDIRECT(TablaDatosCompletos[[#This Row],[Referencia]]))+7)))</f>
        <v>RCR42</v>
      </c>
      <c r="T150" s="135" t="str" cm="1">
        <f t="array" aca="1" ref="T150"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150" s="135" cm="1">
        <f t="array" aca="1" ref="U150" ca="1">IF(TablaDatosCompletos[[#This Row],[UsarAI]]="NO",0,INDIRECT(CONCATENATE(TablaDatosCompletos[[#This Row],[CodigoProyecto]],"!H",CELL("fila",INDIRECT(TablaDatosCompletos[[#This Row],[Referencia]]))+7)))</f>
        <v>0</v>
      </c>
      <c r="V150" s="135" t="str" cm="1">
        <f t="array" aca="1" ref="V150" ca="1">IF(INDIRECT(CONCATENATE(TablaDatosCompletos[[#This Row],[CodigoProyecto]],"!G",CELL("fila",INDIRECT(TablaDatosCompletos[[#This Row],[Referencia]]))+7))=0,"",INDIRECT(CONCATENATE(TablaDatosCompletos[[#This Row],[CodigoProyecto]],"!G",CELL("fila",INDIRECT(TablaDatosCompletos[[#This Row],[Referencia]]))+7)))</f>
        <v>RCR 42:  Personas</v>
      </c>
    </row>
    <row r="151" spans="1:22" ht="101.5" x14ac:dyDescent="0.35">
      <c r="A151" s="128">
        <f>DatosGenerales!$D$7</f>
        <v>0</v>
      </c>
      <c r="B151" s="128">
        <f>DatosGenerales!$D$11</f>
        <v>0</v>
      </c>
      <c r="C151" s="128" cm="1">
        <f t="array" aca="1" ref="C151" ca="1">INDIRECT(CONCATENATE(TablaDatosCompletos[[#This Row],[CodigoProyecto]],"!$E$3"))</f>
        <v>0</v>
      </c>
      <c r="D151" s="128" t="str">
        <f ca="1">IF(TablaDatosCompletos[[#This Row],[Proyecto]]=0,"NO","SI")</f>
        <v>NO</v>
      </c>
      <c r="E151" s="129" t="s">
        <v>14</v>
      </c>
      <c r="F151" s="130" t="s">
        <v>227</v>
      </c>
      <c r="G151" s="131" t="s">
        <v>74</v>
      </c>
      <c r="H151" s="132" t="s">
        <v>49</v>
      </c>
      <c r="I151" s="133" t="s">
        <v>50</v>
      </c>
      <c r="J151" s="129" t="s">
        <v>117</v>
      </c>
      <c r="K151" s="134" t="s">
        <v>118</v>
      </c>
      <c r="L151" s="134" t="s">
        <v>508</v>
      </c>
      <c r="M151" s="135" t="str" cm="1">
        <f t="array" aca="1" ref="M151" ca="1">IF(INDIRECT(CONCATENATE(TablaDatosCompletos[[#This Row],[CodigoProyecto]],"!B",CELL("fila",INDIRECT(TablaDatosCompletos[[#This Row],[Referencia]]))))="Incluir","SI","NO")</f>
        <v>NO</v>
      </c>
      <c r="N151" s="136" cm="1">
        <f t="array" aca="1" ref="N151" ca="1">IF(TablaDatosCompletos[[#This Row],[UsarAI]]="NO",0,INDIRECT(CONCATENATE(TablaDatosCompletos[[#This Row],[CodigoProyecto]],"!E",CELL("fila",INDIRECT(TablaDatosCompletos[[#This Row],[Referencia]]))+2)))</f>
        <v>0</v>
      </c>
      <c r="O151" s="134" t="str" cm="1">
        <f t="array" aca="1" ref="O151" ca="1">IF(INDIRECT(CONCATENATE(TablaDatosCompletos[[#This Row],[CodigoProyecto]],"!E",CELL("fila",INDIRECT(TablaDatosCompletos[[#This Row],[Referencia]]))+6))=0,"",INDIRECT(CONCATENATE(TablaDatosCompletos[[#This Row],[CodigoProyecto]],"!E",CELL("fila",INDIRECT(TablaDatosCompletos[[#This Row],[Referencia]]))+6)))</f>
        <v>RCO31</v>
      </c>
      <c r="P151" s="134" t="str" cm="1">
        <f t="array" aca="1" ref="P151"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151" s="134" cm="1">
        <f t="array" aca="1" ref="Q151" ca="1">IF(TablaDatosCompletos[[#This Row],[UsarAI]]="NO",0,INDIRECT(CONCATENATE(TablaDatosCompletos[[#This Row],[CodigoProyecto]],"!H",CELL("fila",INDIRECT(TablaDatosCompletos[[#This Row],[Referencia]]))+6)))</f>
        <v>0</v>
      </c>
      <c r="R151" s="134" t="str" cm="1">
        <f t="array" aca="1" ref="R151" ca="1">IF(INDIRECT(CONCATENATE(TablaDatosCompletos[[#This Row],[CodigoProyecto]],"!G",CELL("fila",INDIRECT(TablaDatosCompletos[[#This Row],[Referencia]]))+6))=0,"",INDIRECT(CONCATENATE(TablaDatosCompletos[[#This Row],[CodigoProyecto]],"!G",CELL("fila",INDIRECT(TablaDatosCompletos[[#This Row],[Referencia]]))+6)))</f>
        <v>RCO31: Km</v>
      </c>
      <c r="S151" s="137" t="str" cm="1">
        <f t="array" aca="1" ref="S151" ca="1">IF(INDIRECT(CONCATENATE(TablaDatosCompletos[[#This Row],[CodigoProyecto]],"!E",CELL("fila",INDIRECT(TablaDatosCompletos[[#This Row],[Referencia]]))+7))=0,"",INDIRECT(CONCATENATE(TablaDatosCompletos[[#This Row],[CodigoProyecto]],"!E",CELL("fila",INDIRECT(TablaDatosCompletos[[#This Row],[Referencia]]))+7)))</f>
        <v>RCR42</v>
      </c>
      <c r="T151" s="135" t="str" cm="1">
        <f t="array" aca="1" ref="T151"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151" s="135" cm="1">
        <f t="array" aca="1" ref="U151" ca="1">IF(TablaDatosCompletos[[#This Row],[UsarAI]]="NO",0,INDIRECT(CONCATENATE(TablaDatosCompletos[[#This Row],[CodigoProyecto]],"!H",CELL("fila",INDIRECT(TablaDatosCompletos[[#This Row],[Referencia]]))+7)))</f>
        <v>0</v>
      </c>
      <c r="V151" s="135" t="str" cm="1">
        <f t="array" aca="1" ref="V151" ca="1">IF(INDIRECT(CONCATENATE(TablaDatosCompletos[[#This Row],[CodigoProyecto]],"!G",CELL("fila",INDIRECT(TablaDatosCompletos[[#This Row],[Referencia]]))+7))=0,"",INDIRECT(CONCATENATE(TablaDatosCompletos[[#This Row],[CodigoProyecto]],"!G",CELL("fila",INDIRECT(TablaDatosCompletos[[#This Row],[Referencia]]))+7)))</f>
        <v>RCR 42:  Personas</v>
      </c>
    </row>
    <row r="152" spans="1:22" ht="58" x14ac:dyDescent="0.35">
      <c r="A152" s="128">
        <f>DatosGenerales!$D$7</f>
        <v>0</v>
      </c>
      <c r="B152" s="128">
        <f>DatosGenerales!$D$11</f>
        <v>0</v>
      </c>
      <c r="C152" s="128" cm="1">
        <f t="array" aca="1" ref="C152" ca="1">INDIRECT(CONCATENATE(TablaDatosCompletos[[#This Row],[CodigoProyecto]],"!$E$3"))</f>
        <v>0</v>
      </c>
      <c r="D152" s="128" t="str">
        <f ca="1">IF(TablaDatosCompletos[[#This Row],[Proyecto]]=0,"NO","SI")</f>
        <v>NO</v>
      </c>
      <c r="E152" s="129" t="s">
        <v>14</v>
      </c>
      <c r="F152" s="130" t="s">
        <v>227</v>
      </c>
      <c r="G152" s="131" t="s">
        <v>74</v>
      </c>
      <c r="H152" s="132" t="s">
        <v>51</v>
      </c>
      <c r="I152" s="133" t="s">
        <v>52</v>
      </c>
      <c r="J152" s="129" t="s">
        <v>119</v>
      </c>
      <c r="K152" s="134" t="s">
        <v>120</v>
      </c>
      <c r="L152" s="134" t="s">
        <v>509</v>
      </c>
      <c r="M152" s="135" t="str" cm="1">
        <f t="array" aca="1" ref="M152" ca="1">IF(INDIRECT(CONCATENATE(TablaDatosCompletos[[#This Row],[CodigoProyecto]],"!B",CELL("fila",INDIRECT(TablaDatosCompletos[[#This Row],[Referencia]]))))="Incluir","SI","NO")</f>
        <v>NO</v>
      </c>
      <c r="N152" s="136" cm="1">
        <f t="array" aca="1" ref="N152" ca="1">IF(TablaDatosCompletos[[#This Row],[UsarAI]]="NO",0,INDIRECT(CONCATENATE(TablaDatosCompletos[[#This Row],[CodigoProyecto]],"!E",CELL("fila",INDIRECT(TablaDatosCompletos[[#This Row],[Referencia]]))+2)))</f>
        <v>0</v>
      </c>
      <c r="O152" s="134" t="str" cm="1">
        <f t="array" aca="1" ref="O152" ca="1">IF(INDIRECT(CONCATENATE(TablaDatosCompletos[[#This Row],[CodigoProyecto]],"!E",CELL("fila",INDIRECT(TablaDatosCompletos[[#This Row],[Referencia]]))+6))=0,"",INDIRECT(CONCATENATE(TablaDatosCompletos[[#This Row],[CodigoProyecto]],"!E",CELL("fila",INDIRECT(TablaDatosCompletos[[#This Row],[Referencia]]))+6)))</f>
        <v>RCO34</v>
      </c>
      <c r="P152" s="134" t="str" cm="1">
        <f t="array" aca="1" ref="P152"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152" s="134" cm="1">
        <f t="array" aca="1" ref="Q152" ca="1">IF(TablaDatosCompletos[[#This Row],[UsarAI]]="NO",0,INDIRECT(CONCATENATE(TablaDatosCompletos[[#This Row],[CodigoProyecto]],"!H",CELL("fila",INDIRECT(TablaDatosCompletos[[#This Row],[Referencia]]))+6)))</f>
        <v>0</v>
      </c>
      <c r="R152" s="134" t="str" cm="1">
        <f t="array" aca="1" ref="R152" ca="1">IF(INDIRECT(CONCATENATE(TablaDatosCompletos[[#This Row],[CodigoProyecto]],"!G",CELL("fila",INDIRECT(TablaDatosCompletos[[#This Row],[Referencia]]))+6))=0,"",INDIRECT(CONCATENATE(TablaDatosCompletos[[#This Row],[CodigoProyecto]],"!G",CELL("fila",INDIRECT(TablaDatosCompletos[[#This Row],[Referencia]]))+6)))</f>
        <v>RCO 34: Toneladas/año</v>
      </c>
      <c r="S152" s="137" t="str" cm="1">
        <f t="array" aca="1" ref="S152" ca="1">IF(INDIRECT(CONCATENATE(TablaDatosCompletos[[#This Row],[CodigoProyecto]],"!E",CELL("fila",INDIRECT(TablaDatosCompletos[[#This Row],[Referencia]]))+7))=0,"",INDIRECT(CONCATENATE(TablaDatosCompletos[[#This Row],[CodigoProyecto]],"!E",CELL("fila",INDIRECT(TablaDatosCompletos[[#This Row],[Referencia]]))+7)))</f>
        <v>RCR103</v>
      </c>
      <c r="T152" s="135" t="str" cm="1">
        <f t="array" aca="1" ref="T152"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152" s="135" cm="1">
        <f t="array" aca="1" ref="U152" ca="1">IF(TablaDatosCompletos[[#This Row],[UsarAI]]="NO",0,INDIRECT(CONCATENATE(TablaDatosCompletos[[#This Row],[CodigoProyecto]],"!H",CELL("fila",INDIRECT(TablaDatosCompletos[[#This Row],[Referencia]]))+7)))</f>
        <v>0</v>
      </c>
      <c r="V152" s="135" t="str" cm="1">
        <f t="array" aca="1" ref="V152" ca="1">IF(INDIRECT(CONCATENATE(TablaDatosCompletos[[#This Row],[CodigoProyecto]],"!G",CELL("fila",INDIRECT(TablaDatosCompletos[[#This Row],[Referencia]]))+7))=0,"",INDIRECT(CONCATENATE(TablaDatosCompletos[[#This Row],[CodigoProyecto]],"!G",CELL("fila",INDIRECT(TablaDatosCompletos[[#This Row],[Referencia]]))+7)))</f>
        <v>RCR 103: Toneladas/ año</v>
      </c>
    </row>
    <row r="153" spans="1:22" ht="43.5" x14ac:dyDescent="0.35">
      <c r="A153" s="128">
        <f>DatosGenerales!$D$7</f>
        <v>0</v>
      </c>
      <c r="B153" s="128">
        <f>DatosGenerales!$D$11</f>
        <v>0</v>
      </c>
      <c r="C153" s="128" cm="1">
        <f t="array" aca="1" ref="C153" ca="1">INDIRECT(CONCATENATE(TablaDatosCompletos[[#This Row],[CodigoProyecto]],"!$E$3"))</f>
        <v>0</v>
      </c>
      <c r="D153" s="128" t="str">
        <f ca="1">IF(TablaDatosCompletos[[#This Row],[Proyecto]]=0,"NO","SI")</f>
        <v>NO</v>
      </c>
      <c r="E153" s="129" t="s">
        <v>14</v>
      </c>
      <c r="F153" s="130" t="s">
        <v>227</v>
      </c>
      <c r="G153" s="131" t="s">
        <v>74</v>
      </c>
      <c r="H153" s="132" t="s">
        <v>51</v>
      </c>
      <c r="I153" s="133" t="s">
        <v>52</v>
      </c>
      <c r="J153" s="129" t="s">
        <v>121</v>
      </c>
      <c r="K153" s="134" t="s">
        <v>122</v>
      </c>
      <c r="L153" s="134" t="s">
        <v>510</v>
      </c>
      <c r="M153" s="135" t="str" cm="1">
        <f t="array" aca="1" ref="M153" ca="1">IF(INDIRECT(CONCATENATE(TablaDatosCompletos[[#This Row],[CodigoProyecto]],"!B",CELL("fila",INDIRECT(TablaDatosCompletos[[#This Row],[Referencia]]))))="Incluir","SI","NO")</f>
        <v>NO</v>
      </c>
      <c r="N153" s="136" cm="1">
        <f t="array" aca="1" ref="N153" ca="1">IF(TablaDatosCompletos[[#This Row],[UsarAI]]="NO",0,INDIRECT(CONCATENATE(TablaDatosCompletos[[#This Row],[CodigoProyecto]],"!E",CELL("fila",INDIRECT(TablaDatosCompletos[[#This Row],[Referencia]]))+2)))</f>
        <v>0</v>
      </c>
      <c r="O153" s="134" t="str" cm="1">
        <f t="array" aca="1" ref="O153" ca="1">IF(INDIRECT(CONCATENATE(TablaDatosCompletos[[#This Row],[CodigoProyecto]],"!E",CELL("fila",INDIRECT(TablaDatosCompletos[[#This Row],[Referencia]]))+6))=0,"",INDIRECT(CONCATENATE(TablaDatosCompletos[[#This Row],[CodigoProyecto]],"!E",CELL("fila",INDIRECT(TablaDatosCompletos[[#This Row],[Referencia]]))+6)))</f>
        <v>RCO34</v>
      </c>
      <c r="P153" s="134" t="str" cm="1">
        <f t="array" aca="1" ref="P153"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153" s="134" cm="1">
        <f t="array" aca="1" ref="Q153" ca="1">IF(TablaDatosCompletos[[#This Row],[UsarAI]]="NO",0,INDIRECT(CONCATENATE(TablaDatosCompletos[[#This Row],[CodigoProyecto]],"!H",CELL("fila",INDIRECT(TablaDatosCompletos[[#This Row],[Referencia]]))+6)))</f>
        <v>0</v>
      </c>
      <c r="R153" s="134" t="str" cm="1">
        <f t="array" aca="1" ref="R153" ca="1">IF(INDIRECT(CONCATENATE(TablaDatosCompletos[[#This Row],[CodigoProyecto]],"!G",CELL("fila",INDIRECT(TablaDatosCompletos[[#This Row],[Referencia]]))+6))=0,"",INDIRECT(CONCATENATE(TablaDatosCompletos[[#This Row],[CodigoProyecto]],"!G",CELL("fila",INDIRECT(TablaDatosCompletos[[#This Row],[Referencia]]))+6)))</f>
        <v>RCO 34: Toneladas/año</v>
      </c>
      <c r="S153" s="137" t="str" cm="1">
        <f t="array" aca="1" ref="S153" ca="1">IF(INDIRECT(CONCATENATE(TablaDatosCompletos[[#This Row],[CodigoProyecto]],"!E",CELL("fila",INDIRECT(TablaDatosCompletos[[#This Row],[Referencia]]))+7))=0,"",INDIRECT(CONCATENATE(TablaDatosCompletos[[#This Row],[CodigoProyecto]],"!E",CELL("fila",INDIRECT(TablaDatosCompletos[[#This Row],[Referencia]]))+7)))</f>
        <v>RCR103</v>
      </c>
      <c r="T153" s="135" t="str" cm="1">
        <f t="array" aca="1" ref="T153"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153" s="135" cm="1">
        <f t="array" aca="1" ref="U153" ca="1">IF(TablaDatosCompletos[[#This Row],[UsarAI]]="NO",0,INDIRECT(CONCATENATE(TablaDatosCompletos[[#This Row],[CodigoProyecto]],"!H",CELL("fila",INDIRECT(TablaDatosCompletos[[#This Row],[Referencia]]))+7)))</f>
        <v>0</v>
      </c>
      <c r="V153" s="135" t="str" cm="1">
        <f t="array" aca="1" ref="V153" ca="1">IF(INDIRECT(CONCATENATE(TablaDatosCompletos[[#This Row],[CodigoProyecto]],"!G",CELL("fila",INDIRECT(TablaDatosCompletos[[#This Row],[Referencia]]))+7))=0,"",INDIRECT(CONCATENATE(TablaDatosCompletos[[#This Row],[CodigoProyecto]],"!G",CELL("fila",INDIRECT(TablaDatosCompletos[[#This Row],[Referencia]]))+7)))</f>
        <v>RCR 103: Toneladas/ año</v>
      </c>
    </row>
    <row r="154" spans="1:22" ht="58" x14ac:dyDescent="0.35">
      <c r="A154" s="128">
        <f>DatosGenerales!$D$7</f>
        <v>0</v>
      </c>
      <c r="B154" s="128">
        <f>DatosGenerales!$D$11</f>
        <v>0</v>
      </c>
      <c r="C154" s="128" cm="1">
        <f t="array" aca="1" ref="C154" ca="1">INDIRECT(CONCATENATE(TablaDatosCompletos[[#This Row],[CodigoProyecto]],"!$E$3"))</f>
        <v>0</v>
      </c>
      <c r="D154" s="128" t="str">
        <f ca="1">IF(TablaDatosCompletos[[#This Row],[Proyecto]]=0,"NO","SI")</f>
        <v>NO</v>
      </c>
      <c r="E154" s="129" t="s">
        <v>14</v>
      </c>
      <c r="F154" s="130" t="s">
        <v>227</v>
      </c>
      <c r="G154" s="131" t="s">
        <v>74</v>
      </c>
      <c r="H154" s="132" t="s">
        <v>51</v>
      </c>
      <c r="I154" s="133" t="s">
        <v>52</v>
      </c>
      <c r="J154" s="129" t="s">
        <v>123</v>
      </c>
      <c r="K154" s="134" t="s">
        <v>124</v>
      </c>
      <c r="L154" s="134" t="s">
        <v>511</v>
      </c>
      <c r="M154" s="135" t="str" cm="1">
        <f t="array" aca="1" ref="M154" ca="1">IF(INDIRECT(CONCATENATE(TablaDatosCompletos[[#This Row],[CodigoProyecto]],"!B",CELL("fila",INDIRECT(TablaDatosCompletos[[#This Row],[Referencia]]))))="Incluir","SI","NO")</f>
        <v>NO</v>
      </c>
      <c r="N154" s="136" cm="1">
        <f t="array" aca="1" ref="N154" ca="1">IF(TablaDatosCompletos[[#This Row],[UsarAI]]="NO",0,INDIRECT(CONCATENATE(TablaDatosCompletos[[#This Row],[CodigoProyecto]],"!E",CELL("fila",INDIRECT(TablaDatosCompletos[[#This Row],[Referencia]]))+2)))</f>
        <v>0</v>
      </c>
      <c r="O154" s="134" t="str" cm="1">
        <f t="array" aca="1" ref="O154" ca="1">IF(INDIRECT(CONCATENATE(TablaDatosCompletos[[#This Row],[CodigoProyecto]],"!E",CELL("fila",INDIRECT(TablaDatosCompletos[[#This Row],[Referencia]]))+6))=0,"",INDIRECT(CONCATENATE(TablaDatosCompletos[[#This Row],[CodigoProyecto]],"!E",CELL("fila",INDIRECT(TablaDatosCompletos[[#This Row],[Referencia]]))+6)))</f>
        <v>RCO34</v>
      </c>
      <c r="P154" s="134" t="str" cm="1">
        <f t="array" aca="1" ref="P154"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154" s="134" cm="1">
        <f t="array" aca="1" ref="Q154" ca="1">IF(TablaDatosCompletos[[#This Row],[UsarAI]]="NO",0,INDIRECT(CONCATENATE(TablaDatosCompletos[[#This Row],[CodigoProyecto]],"!H",CELL("fila",INDIRECT(TablaDatosCompletos[[#This Row],[Referencia]]))+6)))</f>
        <v>0</v>
      </c>
      <c r="R154" s="134" t="str" cm="1">
        <f t="array" aca="1" ref="R154" ca="1">IF(INDIRECT(CONCATENATE(TablaDatosCompletos[[#This Row],[CodigoProyecto]],"!G",CELL("fila",INDIRECT(TablaDatosCompletos[[#This Row],[Referencia]]))+6))=0,"",INDIRECT(CONCATENATE(TablaDatosCompletos[[#This Row],[CodigoProyecto]],"!G",CELL("fila",INDIRECT(TablaDatosCompletos[[#This Row],[Referencia]]))+6)))</f>
        <v>RCO 34: Toneladas/año</v>
      </c>
      <c r="S154" s="137" t="str" cm="1">
        <f t="array" aca="1" ref="S154" ca="1">IF(INDIRECT(CONCATENATE(TablaDatosCompletos[[#This Row],[CodigoProyecto]],"!E",CELL("fila",INDIRECT(TablaDatosCompletos[[#This Row],[Referencia]]))+7))=0,"",INDIRECT(CONCATENATE(TablaDatosCompletos[[#This Row],[CodigoProyecto]],"!E",CELL("fila",INDIRECT(TablaDatosCompletos[[#This Row],[Referencia]]))+7)))</f>
        <v>RCR103</v>
      </c>
      <c r="T154" s="135" t="str" cm="1">
        <f t="array" aca="1" ref="T154"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154" s="135" cm="1">
        <f t="array" aca="1" ref="U154" ca="1">IF(TablaDatosCompletos[[#This Row],[UsarAI]]="NO",0,INDIRECT(CONCATENATE(TablaDatosCompletos[[#This Row],[CodigoProyecto]],"!H",CELL("fila",INDIRECT(TablaDatosCompletos[[#This Row],[Referencia]]))+7)))</f>
        <v>0</v>
      </c>
      <c r="V154" s="135" t="str" cm="1">
        <f t="array" aca="1" ref="V154" ca="1">IF(INDIRECT(CONCATENATE(TablaDatosCompletos[[#This Row],[CodigoProyecto]],"!G",CELL("fila",INDIRECT(TablaDatosCompletos[[#This Row],[Referencia]]))+7))=0,"",INDIRECT(CONCATENATE(TablaDatosCompletos[[#This Row],[CodigoProyecto]],"!G",CELL("fila",INDIRECT(TablaDatosCompletos[[#This Row],[Referencia]]))+7)))</f>
        <v>RCR 103: Toneladas/ año</v>
      </c>
    </row>
    <row r="155" spans="1:22" ht="116" x14ac:dyDescent="0.35">
      <c r="A155" s="128">
        <f>DatosGenerales!$D$7</f>
        <v>0</v>
      </c>
      <c r="B155" s="128">
        <f>DatosGenerales!$D$11</f>
        <v>0</v>
      </c>
      <c r="C155" s="128" cm="1">
        <f t="array" aca="1" ref="C155" ca="1">INDIRECT(CONCATENATE(TablaDatosCompletos[[#This Row],[CodigoProyecto]],"!$E$3"))</f>
        <v>0</v>
      </c>
      <c r="D155" s="128" t="str">
        <f ca="1">IF(TablaDatosCompletos[[#This Row],[Proyecto]]=0,"NO","SI")</f>
        <v>NO</v>
      </c>
      <c r="E155" s="129" t="s">
        <v>14</v>
      </c>
      <c r="F155" s="130" t="s">
        <v>227</v>
      </c>
      <c r="G155" s="131" t="s">
        <v>74</v>
      </c>
      <c r="H155" s="132" t="s">
        <v>51</v>
      </c>
      <c r="I155" s="133" t="s">
        <v>52</v>
      </c>
      <c r="J155" s="129" t="s">
        <v>125</v>
      </c>
      <c r="K155" s="134" t="s">
        <v>126</v>
      </c>
      <c r="L155" s="134" t="s">
        <v>512</v>
      </c>
      <c r="M155" s="135" t="str" cm="1">
        <f t="array" aca="1" ref="M155" ca="1">IF(INDIRECT(CONCATENATE(TablaDatosCompletos[[#This Row],[CodigoProyecto]],"!B",CELL("fila",INDIRECT(TablaDatosCompletos[[#This Row],[Referencia]]))))="Incluir","SI","NO")</f>
        <v>NO</v>
      </c>
      <c r="N155" s="136" cm="1">
        <f t="array" aca="1" ref="N155" ca="1">IF(TablaDatosCompletos[[#This Row],[UsarAI]]="NO",0,INDIRECT(CONCATENATE(TablaDatosCompletos[[#This Row],[CodigoProyecto]],"!E",CELL("fila",INDIRECT(TablaDatosCompletos[[#This Row],[Referencia]]))+2)))</f>
        <v>0</v>
      </c>
      <c r="O155" s="134" t="str" cm="1">
        <f t="array" aca="1" ref="O155" ca="1">IF(INDIRECT(CONCATENATE(TablaDatosCompletos[[#This Row],[CodigoProyecto]],"!E",CELL("fila",INDIRECT(TablaDatosCompletos[[#This Row],[Referencia]]))+6))=0,"",INDIRECT(CONCATENATE(TablaDatosCompletos[[#This Row],[CodigoProyecto]],"!E",CELL("fila",INDIRECT(TablaDatosCompletos[[#This Row],[Referencia]]))+6)))</f>
        <v>RCO38</v>
      </c>
      <c r="P155" s="134" t="str" cm="1">
        <f t="array" aca="1" ref="P155"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55" s="134" cm="1">
        <f t="array" aca="1" ref="Q155" ca="1">IF(TablaDatosCompletos[[#This Row],[UsarAI]]="NO",0,INDIRECT(CONCATENATE(TablaDatosCompletos[[#This Row],[CodigoProyecto]],"!H",CELL("fila",INDIRECT(TablaDatosCompletos[[#This Row],[Referencia]]))+6)))</f>
        <v>0</v>
      </c>
      <c r="R155" s="134" t="str" cm="1">
        <f t="array" aca="1" ref="R155" ca="1">IF(INDIRECT(CONCATENATE(TablaDatosCompletos[[#This Row],[CodigoProyecto]],"!G",CELL("fila",INDIRECT(TablaDatosCompletos[[#This Row],[Referencia]]))+6))=0,"",INDIRECT(CONCATENATE(TablaDatosCompletos[[#This Row],[CodigoProyecto]],"!G",CELL("fila",INDIRECT(TablaDatosCompletos[[#This Row],[Referencia]]))+6)))</f>
        <v>RCO 38: Hectáreas</v>
      </c>
      <c r="S155" s="137" t="str" cm="1">
        <f t="array" aca="1" ref="S155" ca="1">IF(INDIRECT(CONCATENATE(TablaDatosCompletos[[#This Row],[CodigoProyecto]],"!E",CELL("fila",INDIRECT(TablaDatosCompletos[[#This Row],[Referencia]]))+7))=0,"",INDIRECT(CONCATENATE(TablaDatosCompletos[[#This Row],[CodigoProyecto]],"!E",CELL("fila",INDIRECT(TablaDatosCompletos[[#This Row],[Referencia]]))+7)))</f>
        <v>RCR52</v>
      </c>
      <c r="T155" s="135" t="str" cm="1">
        <f t="array" aca="1" ref="T155"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155" s="135" cm="1">
        <f t="array" aca="1" ref="U155" ca="1">IF(TablaDatosCompletos[[#This Row],[UsarAI]]="NO",0,INDIRECT(CONCATENATE(TablaDatosCompletos[[#This Row],[CodigoProyecto]],"!H",CELL("fila",INDIRECT(TablaDatosCompletos[[#This Row],[Referencia]]))+7)))</f>
        <v>0</v>
      </c>
      <c r="V155" s="135" t="str" cm="1">
        <f t="array" aca="1" ref="V155" ca="1">IF(INDIRECT(CONCATENATE(TablaDatosCompletos[[#This Row],[CodigoProyecto]],"!G",CELL("fila",INDIRECT(TablaDatosCompletos[[#This Row],[Referencia]]))+7))=0,"",INDIRECT(CONCATENATE(TablaDatosCompletos[[#This Row],[CodigoProyecto]],"!G",CELL("fila",INDIRECT(TablaDatosCompletos[[#This Row],[Referencia]]))+7)))</f>
        <v>RCR 52: Hectáreas</v>
      </c>
    </row>
    <row r="156" spans="1:22" ht="116" x14ac:dyDescent="0.35">
      <c r="A156" s="128">
        <f>DatosGenerales!$D$7</f>
        <v>0</v>
      </c>
      <c r="B156" s="128">
        <f>DatosGenerales!$D$11</f>
        <v>0</v>
      </c>
      <c r="C156" s="128" cm="1">
        <f t="array" aca="1" ref="C156" ca="1">INDIRECT(CONCATENATE(TablaDatosCompletos[[#This Row],[CodigoProyecto]],"!$E$3"))</f>
        <v>0</v>
      </c>
      <c r="D156" s="128" t="str">
        <f ca="1">IF(TablaDatosCompletos[[#This Row],[Proyecto]]=0,"NO","SI")</f>
        <v>NO</v>
      </c>
      <c r="E156" s="129" t="s">
        <v>14</v>
      </c>
      <c r="F156" s="130" t="s">
        <v>227</v>
      </c>
      <c r="G156" s="131" t="s">
        <v>74</v>
      </c>
      <c r="H156" s="132" t="s">
        <v>51</v>
      </c>
      <c r="I156" s="133" t="s">
        <v>52</v>
      </c>
      <c r="J156" s="129" t="s">
        <v>127</v>
      </c>
      <c r="K156" s="134" t="s">
        <v>128</v>
      </c>
      <c r="L156" s="134" t="s">
        <v>513</v>
      </c>
      <c r="M156" s="135" t="str" cm="1">
        <f t="array" aca="1" ref="M156" ca="1">IF(INDIRECT(CONCATENATE(TablaDatosCompletos[[#This Row],[CodigoProyecto]],"!B",CELL("fila",INDIRECT(TablaDatosCompletos[[#This Row],[Referencia]]))))="Incluir","SI","NO")</f>
        <v>NO</v>
      </c>
      <c r="N156" s="136" cm="1">
        <f t="array" aca="1" ref="N156" ca="1">IF(TablaDatosCompletos[[#This Row],[UsarAI]]="NO",0,INDIRECT(CONCATENATE(TablaDatosCompletos[[#This Row],[CodigoProyecto]],"!E",CELL("fila",INDIRECT(TablaDatosCompletos[[#This Row],[Referencia]]))+2)))</f>
        <v>0</v>
      </c>
      <c r="O156" s="134" t="str" cm="1">
        <f t="array" aca="1" ref="O156" ca="1">IF(INDIRECT(CONCATENATE(TablaDatosCompletos[[#This Row],[CodigoProyecto]],"!E",CELL("fila",INDIRECT(TablaDatosCompletos[[#This Row],[Referencia]]))+6))=0,"",INDIRECT(CONCATENATE(TablaDatosCompletos[[#This Row],[CodigoProyecto]],"!E",CELL("fila",INDIRECT(TablaDatosCompletos[[#This Row],[Referencia]]))+6)))</f>
        <v>RCO38</v>
      </c>
      <c r="P156" s="134" t="str" cm="1">
        <f t="array" aca="1" ref="P156"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56" s="134" cm="1">
        <f t="array" aca="1" ref="Q156" ca="1">IF(TablaDatosCompletos[[#This Row],[UsarAI]]="NO",0,INDIRECT(CONCATENATE(TablaDatosCompletos[[#This Row],[CodigoProyecto]],"!H",CELL("fila",INDIRECT(TablaDatosCompletos[[#This Row],[Referencia]]))+6)))</f>
        <v>0</v>
      </c>
      <c r="R156" s="134" t="str" cm="1">
        <f t="array" aca="1" ref="R156" ca="1">IF(INDIRECT(CONCATENATE(TablaDatosCompletos[[#This Row],[CodigoProyecto]],"!G",CELL("fila",INDIRECT(TablaDatosCompletos[[#This Row],[Referencia]]))+6))=0,"",INDIRECT(CONCATENATE(TablaDatosCompletos[[#This Row],[CodigoProyecto]],"!G",CELL("fila",INDIRECT(TablaDatosCompletos[[#This Row],[Referencia]]))+6)))</f>
        <v>RCO 38: Hectáreas</v>
      </c>
      <c r="S156" s="137" t="str" cm="1">
        <f t="array" aca="1" ref="S156" ca="1">IF(INDIRECT(CONCATENATE(TablaDatosCompletos[[#This Row],[CodigoProyecto]],"!E",CELL("fila",INDIRECT(TablaDatosCompletos[[#This Row],[Referencia]]))+7))=0,"",INDIRECT(CONCATENATE(TablaDatosCompletos[[#This Row],[CodigoProyecto]],"!E",CELL("fila",INDIRECT(TablaDatosCompletos[[#This Row],[Referencia]]))+7)))</f>
        <v>RCR52</v>
      </c>
      <c r="T156" s="135" t="str" cm="1">
        <f t="array" aca="1" ref="T156"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156" s="135" cm="1">
        <f t="array" aca="1" ref="U156" ca="1">IF(TablaDatosCompletos[[#This Row],[UsarAI]]="NO",0,INDIRECT(CONCATENATE(TablaDatosCompletos[[#This Row],[CodigoProyecto]],"!H",CELL("fila",INDIRECT(TablaDatosCompletos[[#This Row],[Referencia]]))+7)))</f>
        <v>0</v>
      </c>
      <c r="V156" s="135" t="str" cm="1">
        <f t="array" aca="1" ref="V156" ca="1">IF(INDIRECT(CONCATENATE(TablaDatosCompletos[[#This Row],[CodigoProyecto]],"!G",CELL("fila",INDIRECT(TablaDatosCompletos[[#This Row],[Referencia]]))+7))=0,"",INDIRECT(CONCATENATE(TablaDatosCompletos[[#This Row],[CodigoProyecto]],"!G",CELL("fila",INDIRECT(TablaDatosCompletos[[#This Row],[Referencia]]))+7)))</f>
        <v>RCR 52: Hectáreas</v>
      </c>
    </row>
    <row r="157" spans="1:22" ht="72.5" x14ac:dyDescent="0.35">
      <c r="A157" s="128">
        <f>DatosGenerales!$D$7</f>
        <v>0</v>
      </c>
      <c r="B157" s="128">
        <f>DatosGenerales!$D$11</f>
        <v>0</v>
      </c>
      <c r="C157" s="128" cm="1">
        <f t="array" aca="1" ref="C157" ca="1">INDIRECT(CONCATENATE(TablaDatosCompletos[[#This Row],[CodigoProyecto]],"!$E$3"))</f>
        <v>0</v>
      </c>
      <c r="D157" s="128" t="str">
        <f ca="1">IF(TablaDatosCompletos[[#This Row],[Proyecto]]=0,"NO","SI")</f>
        <v>NO</v>
      </c>
      <c r="E157" s="129" t="s">
        <v>14</v>
      </c>
      <c r="F157" s="130" t="s">
        <v>227</v>
      </c>
      <c r="G157" s="131" t="s">
        <v>74</v>
      </c>
      <c r="H157" s="132" t="s">
        <v>53</v>
      </c>
      <c r="I157" s="133" t="s">
        <v>54</v>
      </c>
      <c r="J157" s="129" t="s">
        <v>129</v>
      </c>
      <c r="K157" s="134" t="s">
        <v>130</v>
      </c>
      <c r="L157" s="134" t="s">
        <v>514</v>
      </c>
      <c r="M157" s="135" t="str" cm="1">
        <f t="array" aca="1" ref="M157" ca="1">IF(INDIRECT(CONCATENATE(TablaDatosCompletos[[#This Row],[CodigoProyecto]],"!B",CELL("fila",INDIRECT(TablaDatosCompletos[[#This Row],[Referencia]]))))="Incluir","SI","NO")</f>
        <v>NO</v>
      </c>
      <c r="N157" s="136" cm="1">
        <f t="array" aca="1" ref="N157" ca="1">IF(TablaDatosCompletos[[#This Row],[UsarAI]]="NO",0,INDIRECT(CONCATENATE(TablaDatosCompletos[[#This Row],[CodigoProyecto]],"!E",CELL("fila",INDIRECT(TablaDatosCompletos[[#This Row],[Referencia]]))+2)))</f>
        <v>0</v>
      </c>
      <c r="O157" s="134" t="str" cm="1">
        <f t="array" aca="1" ref="O157" ca="1">IF(INDIRECT(CONCATENATE(TablaDatosCompletos[[#This Row],[CodigoProyecto]],"!E",CELL("fila",INDIRECT(TablaDatosCompletos[[#This Row],[Referencia]]))+6))=0,"",INDIRECT(CONCATENATE(TablaDatosCompletos[[#This Row],[CodigoProyecto]],"!E",CELL("fila",INDIRECT(TablaDatosCompletos[[#This Row],[Referencia]]))+6)))</f>
        <v>RCO38</v>
      </c>
      <c r="P157" s="134" t="str" cm="1">
        <f t="array" aca="1" ref="P157"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57" s="134" cm="1">
        <f t="array" aca="1" ref="Q157" ca="1">IF(TablaDatosCompletos[[#This Row],[UsarAI]]="NO",0,INDIRECT(CONCATENATE(TablaDatosCompletos[[#This Row],[CodigoProyecto]],"!H",CELL("fila",INDIRECT(TablaDatosCompletos[[#This Row],[Referencia]]))+6)))</f>
        <v>0</v>
      </c>
      <c r="R157" s="134" t="str" cm="1">
        <f t="array" aca="1" ref="R157" ca="1">IF(INDIRECT(CONCATENATE(TablaDatosCompletos[[#This Row],[CodigoProyecto]],"!G",CELL("fila",INDIRECT(TablaDatosCompletos[[#This Row],[Referencia]]))+6))=0,"",INDIRECT(CONCATENATE(TablaDatosCompletos[[#This Row],[CodigoProyecto]],"!G",CELL("fila",INDIRECT(TablaDatosCompletos[[#This Row],[Referencia]]))+6)))</f>
        <v>RCO 38: Hectáreas</v>
      </c>
      <c r="S157" s="137" t="str" cm="1">
        <f t="array" aca="1" ref="S157" ca="1">IF(INDIRECT(CONCATENATE(TablaDatosCompletos[[#This Row],[CodigoProyecto]],"!E",CELL("fila",INDIRECT(TablaDatosCompletos[[#This Row],[Referencia]]))+7))=0,"",INDIRECT(CONCATENATE(TablaDatosCompletos[[#This Row],[CodigoProyecto]],"!E",CELL("fila",INDIRECT(TablaDatosCompletos[[#This Row],[Referencia]]))+7)))</f>
        <v>RCR50</v>
      </c>
      <c r="T157" s="135" t="str" cm="1">
        <f t="array" aca="1" ref="T157"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157" s="135" cm="1">
        <f t="array" aca="1" ref="U157" ca="1">IF(TablaDatosCompletos[[#This Row],[UsarAI]]="NO",0,INDIRECT(CONCATENATE(TablaDatosCompletos[[#This Row],[CodigoProyecto]],"!H",CELL("fila",INDIRECT(TablaDatosCompletos[[#This Row],[Referencia]]))+7)))</f>
        <v>0</v>
      </c>
      <c r="V157" s="135" t="str" cm="1">
        <f t="array" aca="1" ref="V157" ca="1">IF(INDIRECT(CONCATENATE(TablaDatosCompletos[[#This Row],[CodigoProyecto]],"!G",CELL("fila",INDIRECT(TablaDatosCompletos[[#This Row],[Referencia]]))+7))=0,"",INDIRECT(CONCATENATE(TablaDatosCompletos[[#This Row],[CodigoProyecto]],"!G",CELL("fila",INDIRECT(TablaDatosCompletos[[#This Row],[Referencia]]))+7)))</f>
        <v>RCR 50: Personas</v>
      </c>
    </row>
    <row r="158" spans="1:22" ht="72.5" x14ac:dyDescent="0.35">
      <c r="A158" s="128">
        <f>DatosGenerales!$D$7</f>
        <v>0</v>
      </c>
      <c r="B158" s="128">
        <f>DatosGenerales!$D$11</f>
        <v>0</v>
      </c>
      <c r="C158" s="128" cm="1">
        <f t="array" aca="1" ref="C158" ca="1">INDIRECT(CONCATENATE(TablaDatosCompletos[[#This Row],[CodigoProyecto]],"!$E$3"))</f>
        <v>0</v>
      </c>
      <c r="D158" s="128" t="str">
        <f ca="1">IF(TablaDatosCompletos[[#This Row],[Proyecto]]=0,"NO","SI")</f>
        <v>NO</v>
      </c>
      <c r="E158" s="129" t="s">
        <v>14</v>
      </c>
      <c r="F158" s="130" t="s">
        <v>227</v>
      </c>
      <c r="G158" s="131" t="s">
        <v>74</v>
      </c>
      <c r="H158" s="132" t="s">
        <v>53</v>
      </c>
      <c r="I158" s="133" t="s">
        <v>54</v>
      </c>
      <c r="J158" s="129" t="s">
        <v>131</v>
      </c>
      <c r="K158" s="134" t="s">
        <v>132</v>
      </c>
      <c r="L158" s="134" t="s">
        <v>515</v>
      </c>
      <c r="M158" s="135" t="str" cm="1">
        <f t="array" aca="1" ref="M158" ca="1">IF(INDIRECT(CONCATENATE(TablaDatosCompletos[[#This Row],[CodigoProyecto]],"!B",CELL("fila",INDIRECT(TablaDatosCompletos[[#This Row],[Referencia]]))))="Incluir","SI","NO")</f>
        <v>NO</v>
      </c>
      <c r="N158" s="136" cm="1">
        <f t="array" aca="1" ref="N158" ca="1">IF(TablaDatosCompletos[[#This Row],[UsarAI]]="NO",0,INDIRECT(CONCATENATE(TablaDatosCompletos[[#This Row],[CodigoProyecto]],"!E",CELL("fila",INDIRECT(TablaDatosCompletos[[#This Row],[Referencia]]))+2)))</f>
        <v>0</v>
      </c>
      <c r="O158" s="134" t="str" cm="1">
        <f t="array" aca="1" ref="O158" ca="1">IF(INDIRECT(CONCATENATE(TablaDatosCompletos[[#This Row],[CodigoProyecto]],"!E",CELL("fila",INDIRECT(TablaDatosCompletos[[#This Row],[Referencia]]))+6))=0,"",INDIRECT(CONCATENATE(TablaDatosCompletos[[#This Row],[CodigoProyecto]],"!E",CELL("fila",INDIRECT(TablaDatosCompletos[[#This Row],[Referencia]]))+6)))</f>
        <v>RCO38</v>
      </c>
      <c r="P158" s="134" t="str" cm="1">
        <f t="array" aca="1" ref="P158"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58" s="134" cm="1">
        <f t="array" aca="1" ref="Q158" ca="1">IF(TablaDatosCompletos[[#This Row],[UsarAI]]="NO",0,INDIRECT(CONCATENATE(TablaDatosCompletos[[#This Row],[CodigoProyecto]],"!H",CELL("fila",INDIRECT(TablaDatosCompletos[[#This Row],[Referencia]]))+6)))</f>
        <v>0</v>
      </c>
      <c r="R158" s="134" t="str" cm="1">
        <f t="array" aca="1" ref="R158" ca="1">IF(INDIRECT(CONCATENATE(TablaDatosCompletos[[#This Row],[CodigoProyecto]],"!G",CELL("fila",INDIRECT(TablaDatosCompletos[[#This Row],[Referencia]]))+6))=0,"",INDIRECT(CONCATENATE(TablaDatosCompletos[[#This Row],[CodigoProyecto]],"!G",CELL("fila",INDIRECT(TablaDatosCompletos[[#This Row],[Referencia]]))+6)))</f>
        <v>RCO 38: Hectáreas</v>
      </c>
      <c r="S158" s="137" t="str" cm="1">
        <f t="array" aca="1" ref="S158" ca="1">IF(INDIRECT(CONCATENATE(TablaDatosCompletos[[#This Row],[CodigoProyecto]],"!E",CELL("fila",INDIRECT(TablaDatosCompletos[[#This Row],[Referencia]]))+7))=0,"",INDIRECT(CONCATENATE(TablaDatosCompletos[[#This Row],[CodigoProyecto]],"!E",CELL("fila",INDIRECT(TablaDatosCompletos[[#This Row],[Referencia]]))+7)))</f>
        <v>RCR95</v>
      </c>
      <c r="T158" s="135" t="str" cm="1">
        <f t="array" aca="1" ref="T158"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158" s="135" cm="1">
        <f t="array" aca="1" ref="U158" ca="1">IF(TablaDatosCompletos[[#This Row],[UsarAI]]="NO",0,INDIRECT(CONCATENATE(TablaDatosCompletos[[#This Row],[CodigoProyecto]],"!H",CELL("fila",INDIRECT(TablaDatosCompletos[[#This Row],[Referencia]]))+7)))</f>
        <v>0</v>
      </c>
      <c r="V158" s="135" t="str" cm="1">
        <f t="array" aca="1" ref="V158" ca="1">IF(INDIRECT(CONCATENATE(TablaDatosCompletos[[#This Row],[CodigoProyecto]],"!G",CELL("fila",INDIRECT(TablaDatosCompletos[[#This Row],[Referencia]]))+7))=0,"",INDIRECT(CONCATENATE(TablaDatosCompletos[[#This Row],[CodigoProyecto]],"!G",CELL("fila",INDIRECT(TablaDatosCompletos[[#This Row],[Referencia]]))+7)))</f>
        <v>RCR 95: Personas</v>
      </c>
    </row>
    <row r="159" spans="1:22" ht="145" x14ac:dyDescent="0.35">
      <c r="A159" s="128">
        <f>DatosGenerales!$D$7</f>
        <v>0</v>
      </c>
      <c r="B159" s="128">
        <f>DatosGenerales!$D$11</f>
        <v>0</v>
      </c>
      <c r="C159" s="128" cm="1">
        <f t="array" aca="1" ref="C159" ca="1">INDIRECT(CONCATENATE(TablaDatosCompletos[[#This Row],[CodigoProyecto]],"!$E$3"))</f>
        <v>0</v>
      </c>
      <c r="D159" s="128" t="str">
        <f ca="1">IF(TablaDatosCompletos[[#This Row],[Proyecto]]=0,"NO","SI")</f>
        <v>NO</v>
      </c>
      <c r="E159" s="129" t="s">
        <v>14</v>
      </c>
      <c r="F159" s="130" t="s">
        <v>227</v>
      </c>
      <c r="G159" s="131" t="s">
        <v>74</v>
      </c>
      <c r="H159" s="132" t="s">
        <v>53</v>
      </c>
      <c r="I159" s="133" t="s">
        <v>54</v>
      </c>
      <c r="J159" s="129" t="s">
        <v>133</v>
      </c>
      <c r="K159" s="134" t="s">
        <v>134</v>
      </c>
      <c r="L159" s="134" t="s">
        <v>516</v>
      </c>
      <c r="M159" s="135" t="str" cm="1">
        <f t="array" aca="1" ref="M159" ca="1">IF(INDIRECT(CONCATENATE(TablaDatosCompletos[[#This Row],[CodigoProyecto]],"!B",CELL("fila",INDIRECT(TablaDatosCompletos[[#This Row],[Referencia]]))))="Incluir","SI","NO")</f>
        <v>NO</v>
      </c>
      <c r="N159" s="136" cm="1">
        <f t="array" aca="1" ref="N159" ca="1">IF(TablaDatosCompletos[[#This Row],[UsarAI]]="NO",0,INDIRECT(CONCATENATE(TablaDatosCompletos[[#This Row],[CodigoProyecto]],"!E",CELL("fila",INDIRECT(TablaDatosCompletos[[#This Row],[Referencia]]))+2)))</f>
        <v>0</v>
      </c>
      <c r="O159" s="134" t="str" cm="1">
        <f t="array" aca="1" ref="O159" ca="1">IF(INDIRECT(CONCATENATE(TablaDatosCompletos[[#This Row],[CodigoProyecto]],"!E",CELL("fila",INDIRECT(TablaDatosCompletos[[#This Row],[Referencia]]))+6))=0,"",INDIRECT(CONCATENATE(TablaDatosCompletos[[#This Row],[CodigoProyecto]],"!E",CELL("fila",INDIRECT(TablaDatosCompletos[[#This Row],[Referencia]]))+6)))</f>
        <v>RCO38</v>
      </c>
      <c r="P159" s="134" t="str" cm="1">
        <f t="array" aca="1" ref="P159"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59" s="134" cm="1">
        <f t="array" aca="1" ref="Q159" ca="1">IF(TablaDatosCompletos[[#This Row],[UsarAI]]="NO",0,INDIRECT(CONCATENATE(TablaDatosCompletos[[#This Row],[CodigoProyecto]],"!H",CELL("fila",INDIRECT(TablaDatosCompletos[[#This Row],[Referencia]]))+6)))</f>
        <v>0</v>
      </c>
      <c r="R159" s="134" t="str" cm="1">
        <f t="array" aca="1" ref="R159" ca="1">IF(INDIRECT(CONCATENATE(TablaDatosCompletos[[#This Row],[CodigoProyecto]],"!G",CELL("fila",INDIRECT(TablaDatosCompletos[[#This Row],[Referencia]]))+6))=0,"",INDIRECT(CONCATENATE(TablaDatosCompletos[[#This Row],[CodigoProyecto]],"!G",CELL("fila",INDIRECT(TablaDatosCompletos[[#This Row],[Referencia]]))+6)))</f>
        <v>RCO 38: Hectáreas</v>
      </c>
      <c r="S159" s="137" t="str" cm="1">
        <f t="array" aca="1" ref="S159" ca="1">IF(INDIRECT(CONCATENATE(TablaDatosCompletos[[#This Row],[CodigoProyecto]],"!E",CELL("fila",INDIRECT(TablaDatosCompletos[[#This Row],[Referencia]]))+7))=0,"",INDIRECT(CONCATENATE(TablaDatosCompletos[[#This Row],[CodigoProyecto]],"!E",CELL("fila",INDIRECT(TablaDatosCompletos[[#This Row],[Referencia]]))+7)))</f>
        <v>RCR95</v>
      </c>
      <c r="T159" s="135" t="str" cm="1">
        <f t="array" aca="1" ref="T159"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159" s="135" cm="1">
        <f t="array" aca="1" ref="U159" ca="1">IF(TablaDatosCompletos[[#This Row],[UsarAI]]="NO",0,INDIRECT(CONCATENATE(TablaDatosCompletos[[#This Row],[CodigoProyecto]],"!H",CELL("fila",INDIRECT(TablaDatosCompletos[[#This Row],[Referencia]]))+7)))</f>
        <v>0</v>
      </c>
      <c r="V159" s="135" t="str" cm="1">
        <f t="array" aca="1" ref="V159" ca="1">IF(INDIRECT(CONCATENATE(TablaDatosCompletos[[#This Row],[CodigoProyecto]],"!G",CELL("fila",INDIRECT(TablaDatosCompletos[[#This Row],[Referencia]]))+7))=0,"",INDIRECT(CONCATENATE(TablaDatosCompletos[[#This Row],[CodigoProyecto]],"!G",CELL("fila",INDIRECT(TablaDatosCompletos[[#This Row],[Referencia]]))+7)))</f>
        <v>RCR 95: Personas</v>
      </c>
    </row>
    <row r="160" spans="1:22" ht="72.5" x14ac:dyDescent="0.35">
      <c r="A160" s="128">
        <f>DatosGenerales!$D$7</f>
        <v>0</v>
      </c>
      <c r="B160" s="128">
        <f>DatosGenerales!$D$11</f>
        <v>0</v>
      </c>
      <c r="C160" s="128" cm="1">
        <f t="array" aca="1" ref="C160" ca="1">INDIRECT(CONCATENATE(TablaDatosCompletos[[#This Row],[CodigoProyecto]],"!$E$3"))</f>
        <v>0</v>
      </c>
      <c r="D160" s="128" t="str">
        <f ca="1">IF(TablaDatosCompletos[[#This Row],[Proyecto]]=0,"NO","SI")</f>
        <v>NO</v>
      </c>
      <c r="E160" s="129" t="s">
        <v>14</v>
      </c>
      <c r="F160" s="130" t="s">
        <v>258</v>
      </c>
      <c r="G160" s="131" t="s">
        <v>135</v>
      </c>
      <c r="H160" s="132" t="s">
        <v>55</v>
      </c>
      <c r="I160" s="133" t="s">
        <v>56</v>
      </c>
      <c r="J160" s="129" t="s">
        <v>136</v>
      </c>
      <c r="K160" s="134" t="s">
        <v>137</v>
      </c>
      <c r="L160" s="134" t="s">
        <v>517</v>
      </c>
      <c r="M160" s="135" t="str" cm="1">
        <f t="array" aca="1" ref="M160" ca="1">IF(INDIRECT(CONCATENATE(TablaDatosCompletos[[#This Row],[CodigoProyecto]],"!B",CELL("fila",INDIRECT(TablaDatosCompletos[[#This Row],[Referencia]]))))="Incluir","SI","NO")</f>
        <v>NO</v>
      </c>
      <c r="N160" s="136" cm="1">
        <f t="array" aca="1" ref="N160" ca="1">IF(TablaDatosCompletos[[#This Row],[UsarAI]]="NO",0,INDIRECT(CONCATENATE(TablaDatosCompletos[[#This Row],[CodigoProyecto]],"!E",CELL("fila",INDIRECT(TablaDatosCompletos[[#This Row],[Referencia]]))+2)))</f>
        <v>0</v>
      </c>
      <c r="O160" s="134" t="str" cm="1">
        <f t="array" aca="1" ref="O160" ca="1">IF(INDIRECT(CONCATENATE(TablaDatosCompletos[[#This Row],[CodigoProyecto]],"!E",CELL("fila",INDIRECT(TablaDatosCompletos[[#This Row],[Referencia]]))+6))=0,"",INDIRECT(CONCATENATE(TablaDatosCompletos[[#This Row],[CodigoProyecto]],"!E",CELL("fila",INDIRECT(TablaDatosCompletos[[#This Row],[Referencia]]))+6)))</f>
        <v>RCO65</v>
      </c>
      <c r="P160" s="134" t="str" cm="1">
        <f t="array" aca="1" ref="P160"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160" s="134" cm="1">
        <f t="array" aca="1" ref="Q160" ca="1">IF(TablaDatosCompletos[[#This Row],[UsarAI]]="NO",0,INDIRECT(CONCATENATE(TablaDatosCompletos[[#This Row],[CodigoProyecto]],"!H",CELL("fila",INDIRECT(TablaDatosCompletos[[#This Row],[Referencia]]))+6)))</f>
        <v>0</v>
      </c>
      <c r="R160" s="134" t="str" cm="1">
        <f t="array" aca="1" ref="R160" ca="1">IF(INDIRECT(CONCATENATE(TablaDatosCompletos[[#This Row],[CodigoProyecto]],"!G",CELL("fila",INDIRECT(TablaDatosCompletos[[#This Row],[Referencia]]))+6))=0,"",INDIRECT(CONCATENATE(TablaDatosCompletos[[#This Row],[CodigoProyecto]],"!G",CELL("fila",INDIRECT(TablaDatosCompletos[[#This Row],[Referencia]]))+6)))</f>
        <v>RCO 65: Viviendas</v>
      </c>
      <c r="S160" s="137" t="str" cm="1">
        <f t="array" aca="1" ref="S160" ca="1">IF(INDIRECT(CONCATENATE(TablaDatosCompletos[[#This Row],[CodigoProyecto]],"!E",CELL("fila",INDIRECT(TablaDatosCompletos[[#This Row],[Referencia]]))+7))=0,"",INDIRECT(CONCATENATE(TablaDatosCompletos[[#This Row],[CodigoProyecto]],"!E",CELL("fila",INDIRECT(TablaDatosCompletos[[#This Row],[Referencia]]))+7)))</f>
        <v>RCR67</v>
      </c>
      <c r="T160" s="135" t="str" cm="1">
        <f t="array" aca="1" ref="T160"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160" s="135" cm="1">
        <f t="array" aca="1" ref="U160" ca="1">IF(TablaDatosCompletos[[#This Row],[UsarAI]]="NO",0,INDIRECT(CONCATENATE(TablaDatosCompletos[[#This Row],[CodigoProyecto]],"!H",CELL("fila",INDIRECT(TablaDatosCompletos[[#This Row],[Referencia]]))+7)))</f>
        <v>0</v>
      </c>
      <c r="V160" s="135" t="str" cm="1">
        <f t="array" aca="1" ref="V160" ca="1">IF(INDIRECT(CONCATENATE(TablaDatosCompletos[[#This Row],[CodigoProyecto]],"!G",CELL("fila",INDIRECT(TablaDatosCompletos[[#This Row],[Referencia]]))+7))=0,"",INDIRECT(CONCATENATE(TablaDatosCompletos[[#This Row],[CodigoProyecto]],"!G",CELL("fila",INDIRECT(TablaDatosCompletos[[#This Row],[Referencia]]))+7)))</f>
        <v>RCR 67: Usuarios/año</v>
      </c>
    </row>
    <row r="161" spans="1:22" ht="130.5" x14ac:dyDescent="0.35">
      <c r="A161" s="128">
        <f>DatosGenerales!$D$7</f>
        <v>0</v>
      </c>
      <c r="B161" s="128">
        <f>DatosGenerales!$D$11</f>
        <v>0</v>
      </c>
      <c r="C161" s="128" cm="1">
        <f t="array" aca="1" ref="C161" ca="1">INDIRECT(CONCATENATE(TablaDatosCompletos[[#This Row],[CodigoProyecto]],"!$E$3"))</f>
        <v>0</v>
      </c>
      <c r="D161" s="128" t="str">
        <f ca="1">IF(TablaDatosCompletos[[#This Row],[Proyecto]]=0,"NO","SI")</f>
        <v>NO</v>
      </c>
      <c r="E161" s="129" t="s">
        <v>14</v>
      </c>
      <c r="F161" s="130" t="s">
        <v>258</v>
      </c>
      <c r="G161" s="131" t="s">
        <v>135</v>
      </c>
      <c r="H161" s="132" t="s">
        <v>55</v>
      </c>
      <c r="I161" s="136" t="s">
        <v>56</v>
      </c>
      <c r="J161" s="129" t="s">
        <v>138</v>
      </c>
      <c r="K161" s="134" t="s">
        <v>139</v>
      </c>
      <c r="L161" s="134" t="s">
        <v>518</v>
      </c>
      <c r="M161" s="135" t="str" cm="1">
        <f t="array" aca="1" ref="M161" ca="1">IF(INDIRECT(CONCATENATE(TablaDatosCompletos[[#This Row],[CodigoProyecto]],"!B",CELL("fila",INDIRECT(TablaDatosCompletos[[#This Row],[Referencia]]))))="Incluir","SI","NO")</f>
        <v>NO</v>
      </c>
      <c r="N161" s="136" cm="1">
        <f t="array" aca="1" ref="N161" ca="1">IF(TablaDatosCompletos[[#This Row],[UsarAI]]="NO",0,INDIRECT(CONCATENATE(TablaDatosCompletos[[#This Row],[CodigoProyecto]],"!E",CELL("fila",INDIRECT(TablaDatosCompletos[[#This Row],[Referencia]]))+2)))</f>
        <v>0</v>
      </c>
      <c r="O161" s="134" t="str" cm="1">
        <f t="array" aca="1" ref="O161" ca="1">IF(INDIRECT(CONCATENATE(TablaDatosCompletos[[#This Row],[CodigoProyecto]],"!E",CELL("fila",INDIRECT(TablaDatosCompletos[[#This Row],[Referencia]]))+6))=0,"",INDIRECT(CONCATENATE(TablaDatosCompletos[[#This Row],[CodigoProyecto]],"!E",CELL("fila",INDIRECT(TablaDatosCompletos[[#This Row],[Referencia]]))+6)))</f>
        <v>RCO113</v>
      </c>
      <c r="P161" s="134" t="str" cm="1">
        <f t="array" aca="1" ref="P161"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161" s="134" cm="1">
        <f t="array" aca="1" ref="Q161" ca="1">IF(TablaDatosCompletos[[#This Row],[UsarAI]]="NO",0,INDIRECT(CONCATENATE(TablaDatosCompletos[[#This Row],[CodigoProyecto]],"!H",CELL("fila",INDIRECT(TablaDatosCompletos[[#This Row],[Referencia]]))+6)))</f>
        <v>0</v>
      </c>
      <c r="R161" s="134" t="str" cm="1">
        <f t="array" aca="1" ref="R161" ca="1">IF(INDIRECT(CONCATENATE(TablaDatosCompletos[[#This Row],[CodigoProyecto]],"!G",CELL("fila",INDIRECT(TablaDatosCompletos[[#This Row],[Referencia]]))+6))=0,"",INDIRECT(CONCATENATE(TablaDatosCompletos[[#This Row],[CodigoProyecto]],"!G",CELL("fila",INDIRECT(TablaDatosCompletos[[#This Row],[Referencia]]))+6)))</f>
        <v>RCO 113:Personas</v>
      </c>
      <c r="S161" s="137" t="str" cm="1">
        <f t="array" aca="1" ref="S161" ca="1">IF(INDIRECT(CONCATENATE(TablaDatosCompletos[[#This Row],[CodigoProyecto]],"!E",CELL("fila",INDIRECT(TablaDatosCompletos[[#This Row],[Referencia]]))+7))=0,"",INDIRECT(CONCATENATE(TablaDatosCompletos[[#This Row],[CodigoProyecto]],"!E",CELL("fila",INDIRECT(TablaDatosCompletos[[#This Row],[Referencia]]))+7)))</f>
        <v>ESR113</v>
      </c>
      <c r="T161" s="135" t="str" cm="1">
        <f t="array" aca="1" ref="T161"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161" s="135" cm="1">
        <f t="array" aca="1" ref="U161" ca="1">IF(TablaDatosCompletos[[#This Row],[UsarAI]]="NO",0,INDIRECT(CONCATENATE(TablaDatosCompletos[[#This Row],[CodigoProyecto]],"!H",CELL("fila",INDIRECT(TablaDatosCompletos[[#This Row],[Referencia]]))+7)))</f>
        <v>0</v>
      </c>
      <c r="V161" s="135" t="str" cm="1">
        <f t="array" aca="1" ref="V161" ca="1">IF(INDIRECT(CONCATENATE(TablaDatosCompletos[[#This Row],[CodigoProyecto]],"!G",CELL("fila",INDIRECT(TablaDatosCompletos[[#This Row],[Referencia]]))+7))=0,"",INDIRECT(CONCATENATE(TablaDatosCompletos[[#This Row],[CodigoProyecto]],"!G",CELL("fila",INDIRECT(TablaDatosCompletos[[#This Row],[Referencia]]))+7)))</f>
        <v>ESR113:Personas</v>
      </c>
    </row>
    <row r="162" spans="1:22" ht="130.5" x14ac:dyDescent="0.35">
      <c r="A162" s="128">
        <f>DatosGenerales!$D$7</f>
        <v>0</v>
      </c>
      <c r="B162" s="128">
        <f>DatosGenerales!$D$11</f>
        <v>0</v>
      </c>
      <c r="C162" s="128" cm="1">
        <f t="array" aca="1" ref="C162" ca="1">INDIRECT(CONCATENATE(TablaDatosCompletos[[#This Row],[CodigoProyecto]],"!$E$3"))</f>
        <v>0</v>
      </c>
      <c r="D162" s="128" t="str">
        <f ca="1">IF(TablaDatosCompletos[[#This Row],[Proyecto]]=0,"NO","SI")</f>
        <v>NO</v>
      </c>
      <c r="E162" s="129" t="s">
        <v>14</v>
      </c>
      <c r="F162" s="130" t="s">
        <v>258</v>
      </c>
      <c r="G162" s="131" t="s">
        <v>135</v>
      </c>
      <c r="H162" s="132" t="s">
        <v>55</v>
      </c>
      <c r="I162" s="136" t="s">
        <v>56</v>
      </c>
      <c r="J162" s="129" t="s">
        <v>140</v>
      </c>
      <c r="K162" s="134" t="s">
        <v>141</v>
      </c>
      <c r="L162" s="134" t="s">
        <v>519</v>
      </c>
      <c r="M162" s="135" t="str" cm="1">
        <f t="array" aca="1" ref="M162" ca="1">IF(INDIRECT(CONCATENATE(TablaDatosCompletos[[#This Row],[CodigoProyecto]],"!B",CELL("fila",INDIRECT(TablaDatosCompletos[[#This Row],[Referencia]]))))="Incluir","SI","NO")</f>
        <v>NO</v>
      </c>
      <c r="N162" s="136" cm="1">
        <f t="array" aca="1" ref="N162" ca="1">IF(TablaDatosCompletos[[#This Row],[UsarAI]]="NO",0,INDIRECT(CONCATENATE(TablaDatosCompletos[[#This Row],[CodigoProyecto]],"!E",CELL("fila",INDIRECT(TablaDatosCompletos[[#This Row],[Referencia]]))+2)))</f>
        <v>0</v>
      </c>
      <c r="O162" s="134" t="str" cm="1">
        <f t="array" aca="1" ref="O162" ca="1">IF(INDIRECT(CONCATENATE(TablaDatosCompletos[[#This Row],[CodigoProyecto]],"!E",CELL("fila",INDIRECT(TablaDatosCompletos[[#This Row],[Referencia]]))+6))=0,"",INDIRECT(CONCATENATE(TablaDatosCompletos[[#This Row],[CodigoProyecto]],"!E",CELL("fila",INDIRECT(TablaDatosCompletos[[#This Row],[Referencia]]))+6)))</f>
        <v>RCO113</v>
      </c>
      <c r="P162" s="134" t="str" cm="1">
        <f t="array" aca="1" ref="P162"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162" s="134" cm="1">
        <f t="array" aca="1" ref="Q162" ca="1">IF(TablaDatosCompletos[[#This Row],[UsarAI]]="NO",0,INDIRECT(CONCATENATE(TablaDatosCompletos[[#This Row],[CodigoProyecto]],"!H",CELL("fila",INDIRECT(TablaDatosCompletos[[#This Row],[Referencia]]))+6)))</f>
        <v>0</v>
      </c>
      <c r="R162" s="134" t="str" cm="1">
        <f t="array" aca="1" ref="R162" ca="1">IF(INDIRECT(CONCATENATE(TablaDatosCompletos[[#This Row],[CodigoProyecto]],"!G",CELL("fila",INDIRECT(TablaDatosCompletos[[#This Row],[Referencia]]))+6))=0,"",INDIRECT(CONCATENATE(TablaDatosCompletos[[#This Row],[CodigoProyecto]],"!G",CELL("fila",INDIRECT(TablaDatosCompletos[[#This Row],[Referencia]]))+6)))</f>
        <v>RCO 113:Personas</v>
      </c>
      <c r="S162" s="137" t="str" cm="1">
        <f t="array" aca="1" ref="S162" ca="1">IF(INDIRECT(CONCATENATE(TablaDatosCompletos[[#This Row],[CodigoProyecto]],"!E",CELL("fila",INDIRECT(TablaDatosCompletos[[#This Row],[Referencia]]))+7))=0,"",INDIRECT(CONCATENATE(TablaDatosCompletos[[#This Row],[CodigoProyecto]],"!E",CELL("fila",INDIRECT(TablaDatosCompletos[[#This Row],[Referencia]]))+7)))</f>
        <v>ESR113</v>
      </c>
      <c r="T162" s="135" t="str" cm="1">
        <f t="array" aca="1" ref="T162"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162" s="135" cm="1">
        <f t="array" aca="1" ref="U162" ca="1">IF(TablaDatosCompletos[[#This Row],[UsarAI]]="NO",0,INDIRECT(CONCATENATE(TablaDatosCompletos[[#This Row],[CodigoProyecto]],"!H",CELL("fila",INDIRECT(TablaDatosCompletos[[#This Row],[Referencia]]))+7)))</f>
        <v>0</v>
      </c>
      <c r="V162" s="135" t="str" cm="1">
        <f t="array" aca="1" ref="V162" ca="1">IF(INDIRECT(CONCATENATE(TablaDatosCompletos[[#This Row],[CodigoProyecto]],"!G",CELL("fila",INDIRECT(TablaDatosCompletos[[#This Row],[Referencia]]))+7))=0,"",INDIRECT(CONCATENATE(TablaDatosCompletos[[#This Row],[CodigoProyecto]],"!G",CELL("fila",INDIRECT(TablaDatosCompletos[[#This Row],[Referencia]]))+7)))</f>
        <v>ESR113:Personas</v>
      </c>
    </row>
    <row r="163" spans="1:22" ht="72.5" x14ac:dyDescent="0.35">
      <c r="A163" s="128">
        <f>DatosGenerales!$D$7</f>
        <v>0</v>
      </c>
      <c r="B163" s="128">
        <f>DatosGenerales!$D$11</f>
        <v>0</v>
      </c>
      <c r="C163" s="128" cm="1">
        <f t="array" aca="1" ref="C163" ca="1">INDIRECT(CONCATENATE(TablaDatosCompletos[[#This Row],[CodigoProyecto]],"!$E$3"))</f>
        <v>0</v>
      </c>
      <c r="D163" s="128" t="str">
        <f ca="1">IF(TablaDatosCompletos[[#This Row],[Proyecto]]=0,"NO","SI")</f>
        <v>NO</v>
      </c>
      <c r="E163" s="129" t="s">
        <v>14</v>
      </c>
      <c r="F163" s="130" t="s">
        <v>262</v>
      </c>
      <c r="G163" s="131" t="s">
        <v>142</v>
      </c>
      <c r="H163" s="132" t="s">
        <v>57</v>
      </c>
      <c r="I163" s="136" t="s">
        <v>58</v>
      </c>
      <c r="J163" s="129" t="s">
        <v>143</v>
      </c>
      <c r="K163" s="134" t="s">
        <v>144</v>
      </c>
      <c r="L163" s="134" t="s">
        <v>520</v>
      </c>
      <c r="M163" s="135" t="str" cm="1">
        <f t="array" aca="1" ref="M163" ca="1">IF(INDIRECT(CONCATENATE(TablaDatosCompletos[[#This Row],[CodigoProyecto]],"!B",CELL("fila",INDIRECT(TablaDatosCompletos[[#This Row],[Referencia]]))))="Incluir","SI","NO")</f>
        <v>NO</v>
      </c>
      <c r="N163" s="136" cm="1">
        <f t="array" aca="1" ref="N163" ca="1">IF(TablaDatosCompletos[[#This Row],[UsarAI]]="NO",0,INDIRECT(CONCATENATE(TablaDatosCompletos[[#This Row],[CodigoProyecto]],"!E",CELL("fila",INDIRECT(TablaDatosCompletos[[#This Row],[Referencia]]))+2)))</f>
        <v>0</v>
      </c>
      <c r="O163" s="134" t="str" cm="1">
        <f t="array" aca="1" ref="O163" ca="1">IF(INDIRECT(CONCATENATE(TablaDatosCompletos[[#This Row],[CodigoProyecto]],"!E",CELL("fila",INDIRECT(TablaDatosCompletos[[#This Row],[Referencia]]))+6))=0,"",INDIRECT(CONCATENATE(TablaDatosCompletos[[#This Row],[CodigoProyecto]],"!E",CELL("fila",INDIRECT(TablaDatosCompletos[[#This Row],[Referencia]]))+6)))</f>
        <v>RCO77</v>
      </c>
      <c r="P163" s="134" t="str" cm="1">
        <f t="array" aca="1" ref="P163"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163" s="134" cm="1">
        <f t="array" aca="1" ref="Q163" ca="1">IF(TablaDatosCompletos[[#This Row],[UsarAI]]="NO",0,INDIRECT(CONCATENATE(TablaDatosCompletos[[#This Row],[CodigoProyecto]],"!H",CELL("fila",INDIRECT(TablaDatosCompletos[[#This Row],[Referencia]]))+6)))</f>
        <v>0</v>
      </c>
      <c r="R163" s="134" t="str" cm="1">
        <f t="array" aca="1" ref="R163"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163" s="137" t="str" cm="1">
        <f t="array" aca="1" ref="S163" ca="1">IF(INDIRECT(CONCATENATE(TablaDatosCompletos[[#This Row],[CodigoProyecto]],"!E",CELL("fila",INDIRECT(TablaDatosCompletos[[#This Row],[Referencia]]))+7))=0,"",INDIRECT(CONCATENATE(TablaDatosCompletos[[#This Row],[CodigoProyecto]],"!E",CELL("fila",INDIRECT(TablaDatosCompletos[[#This Row],[Referencia]]))+7)))</f>
        <v>RCR77</v>
      </c>
      <c r="T163" s="135" t="str" cm="1">
        <f t="array" aca="1" ref="T163"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163" s="135" cm="1">
        <f t="array" aca="1" ref="U163" ca="1">IF(TablaDatosCompletos[[#This Row],[UsarAI]]="NO",0,INDIRECT(CONCATENATE(TablaDatosCompletos[[#This Row],[CodigoProyecto]],"!H",CELL("fila",INDIRECT(TablaDatosCompletos[[#This Row],[Referencia]]))+7)))</f>
        <v>0</v>
      </c>
      <c r="V163" s="135" t="str" cm="1">
        <f t="array" aca="1" ref="V163" ca="1">IF(INDIRECT(CONCATENATE(TablaDatosCompletos[[#This Row],[CodigoProyecto]],"!G",CELL("fila",INDIRECT(TablaDatosCompletos[[#This Row],[Referencia]]))+7))=0,"",INDIRECT(CONCATENATE(TablaDatosCompletos[[#This Row],[CodigoProyecto]],"!G",CELL("fila",INDIRECT(TablaDatosCompletos[[#This Row],[Referencia]]))+7)))</f>
        <v>Visitantes / año</v>
      </c>
    </row>
    <row r="164" spans="1:22" ht="72.5" x14ac:dyDescent="0.35">
      <c r="A164" s="128">
        <f>DatosGenerales!$D$7</f>
        <v>0</v>
      </c>
      <c r="B164" s="128">
        <f>DatosGenerales!$D$11</f>
        <v>0</v>
      </c>
      <c r="C164" s="128" cm="1">
        <f t="array" aca="1" ref="C164" ca="1">INDIRECT(CONCATENATE(TablaDatosCompletos[[#This Row],[CodigoProyecto]],"!$E$3"))</f>
        <v>0</v>
      </c>
      <c r="D164" s="128" t="str">
        <f ca="1">IF(TablaDatosCompletos[[#This Row],[Proyecto]]=0,"NO","SI")</f>
        <v>NO</v>
      </c>
      <c r="E164" s="129" t="s">
        <v>14</v>
      </c>
      <c r="F164" s="130" t="s">
        <v>262</v>
      </c>
      <c r="G164" s="131" t="s">
        <v>142</v>
      </c>
      <c r="H164" s="132" t="s">
        <v>57</v>
      </c>
      <c r="I164" s="136" t="s">
        <v>58</v>
      </c>
      <c r="J164" s="129" t="s">
        <v>145</v>
      </c>
      <c r="K164" s="134" t="s">
        <v>146</v>
      </c>
      <c r="L164" s="134" t="s">
        <v>521</v>
      </c>
      <c r="M164" s="135" t="str" cm="1">
        <f t="array" aca="1" ref="M164" ca="1">IF(INDIRECT(CONCATENATE(TablaDatosCompletos[[#This Row],[CodigoProyecto]],"!B",CELL("fila",INDIRECT(TablaDatosCompletos[[#This Row],[Referencia]]))))="Incluir","SI","NO")</f>
        <v>NO</v>
      </c>
      <c r="N164" s="136" cm="1">
        <f t="array" aca="1" ref="N164" ca="1">IF(TablaDatosCompletos[[#This Row],[UsarAI]]="NO",0,INDIRECT(CONCATENATE(TablaDatosCompletos[[#This Row],[CodigoProyecto]],"!E",CELL("fila",INDIRECT(TablaDatosCompletos[[#This Row],[Referencia]]))+2)))</f>
        <v>0</v>
      </c>
      <c r="O164" s="134" t="str" cm="1">
        <f t="array" aca="1" ref="O164" ca="1">IF(INDIRECT(CONCATENATE(TablaDatosCompletos[[#This Row],[CodigoProyecto]],"!E",CELL("fila",INDIRECT(TablaDatosCompletos[[#This Row],[Referencia]]))+6))=0,"",INDIRECT(CONCATENATE(TablaDatosCompletos[[#This Row],[CodigoProyecto]],"!E",CELL("fila",INDIRECT(TablaDatosCompletos[[#This Row],[Referencia]]))+6)))</f>
        <v>RCO77</v>
      </c>
      <c r="P164" s="134" t="str" cm="1">
        <f t="array" aca="1" ref="P164"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164" s="134" cm="1">
        <f t="array" aca="1" ref="Q164" ca="1">IF(TablaDatosCompletos[[#This Row],[UsarAI]]="NO",0,INDIRECT(CONCATENATE(TablaDatosCompletos[[#This Row],[CodigoProyecto]],"!H",CELL("fila",INDIRECT(TablaDatosCompletos[[#This Row],[Referencia]]))+6)))</f>
        <v>0</v>
      </c>
      <c r="R164" s="134" t="str" cm="1">
        <f t="array" aca="1" ref="R164"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164" s="137" t="str" cm="1">
        <f t="array" aca="1" ref="S164" ca="1">IF(INDIRECT(CONCATENATE(TablaDatosCompletos[[#This Row],[CodigoProyecto]],"!E",CELL("fila",INDIRECT(TablaDatosCompletos[[#This Row],[Referencia]]))+7))=0,"",INDIRECT(CONCATENATE(TablaDatosCompletos[[#This Row],[CodigoProyecto]],"!E",CELL("fila",INDIRECT(TablaDatosCompletos[[#This Row],[Referencia]]))+7)))</f>
        <v>RCR77</v>
      </c>
      <c r="T164" s="128" t="str" cm="1">
        <f t="array" aca="1" ref="T164"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164" s="135" cm="1">
        <f t="array" aca="1" ref="U164" ca="1">IF(TablaDatosCompletos[[#This Row],[UsarAI]]="NO",0,INDIRECT(CONCATENATE(TablaDatosCompletos[[#This Row],[CodigoProyecto]],"!H",CELL("fila",INDIRECT(TablaDatosCompletos[[#This Row],[Referencia]]))+7)))</f>
        <v>0</v>
      </c>
      <c r="V164" s="128" t="str" cm="1">
        <f t="array" aca="1" ref="V164" ca="1">IF(INDIRECT(CONCATENATE(TablaDatosCompletos[[#This Row],[CodigoProyecto]],"!G",CELL("fila",INDIRECT(TablaDatosCompletos[[#This Row],[Referencia]]))+7))=0,"",INDIRECT(CONCATENATE(TablaDatosCompletos[[#This Row],[CodigoProyecto]],"!G",CELL("fila",INDIRECT(TablaDatosCompletos[[#This Row],[Referencia]]))+7)))</f>
        <v>Visitantes / año</v>
      </c>
    </row>
    <row r="165" spans="1:22" ht="72.5" x14ac:dyDescent="0.35">
      <c r="A165" s="128">
        <f>DatosGenerales!$D$7</f>
        <v>0</v>
      </c>
      <c r="B165" s="128">
        <f>DatosGenerales!$D$11</f>
        <v>0</v>
      </c>
      <c r="C165" s="128" cm="1">
        <f t="array" aca="1" ref="C165" ca="1">INDIRECT(CONCATENATE(TablaDatosCompletos[[#This Row],[CodigoProyecto]],"!$E$3"))</f>
        <v>0</v>
      </c>
      <c r="D165" s="128" t="str">
        <f ca="1">IF(TablaDatosCompletos[[#This Row],[Proyecto]]=0,"NO","SI")</f>
        <v>NO</v>
      </c>
      <c r="E165" s="129" t="s">
        <v>14</v>
      </c>
      <c r="F165" s="130" t="s">
        <v>262</v>
      </c>
      <c r="G165" s="131" t="s">
        <v>142</v>
      </c>
      <c r="H165" s="132" t="s">
        <v>57</v>
      </c>
      <c r="I165" s="136" t="s">
        <v>58</v>
      </c>
      <c r="J165" s="129" t="s">
        <v>147</v>
      </c>
      <c r="K165" s="134" t="s">
        <v>148</v>
      </c>
      <c r="L165" s="134" t="s">
        <v>522</v>
      </c>
      <c r="M165" s="135" t="str" cm="1">
        <f t="array" aca="1" ref="M165" ca="1">IF(INDIRECT(CONCATENATE(TablaDatosCompletos[[#This Row],[CodigoProyecto]],"!B",CELL("fila",INDIRECT(TablaDatosCompletos[[#This Row],[Referencia]]))))="Incluir","SI","NO")</f>
        <v>NO</v>
      </c>
      <c r="N165" s="136" cm="1">
        <f t="array" aca="1" ref="N165" ca="1">IF(TablaDatosCompletos[[#This Row],[UsarAI]]="NO",0,INDIRECT(CONCATENATE(TablaDatosCompletos[[#This Row],[CodigoProyecto]],"!E",CELL("fila",INDIRECT(TablaDatosCompletos[[#This Row],[Referencia]]))+2)))</f>
        <v>0</v>
      </c>
      <c r="O165" s="134" t="str" cm="1">
        <f t="array" aca="1" ref="O165" ca="1">IF(INDIRECT(CONCATENATE(TablaDatosCompletos[[#This Row],[CodigoProyecto]],"!E",CELL("fila",INDIRECT(TablaDatosCompletos[[#This Row],[Referencia]]))+6))=0,"",INDIRECT(CONCATENATE(TablaDatosCompletos[[#This Row],[CodigoProyecto]],"!E",CELL("fila",INDIRECT(TablaDatosCompletos[[#This Row],[Referencia]]))+6)))</f>
        <v>RCO114</v>
      </c>
      <c r="P165" s="134" t="str" cm="1">
        <f t="array" aca="1" ref="P165"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165" s="134" cm="1">
        <f t="array" aca="1" ref="Q165" ca="1">IF(TablaDatosCompletos[[#This Row],[UsarAI]]="NO",0,INDIRECT(CONCATENATE(TablaDatosCompletos[[#This Row],[CodigoProyecto]],"!H",CELL("fila",INDIRECT(TablaDatosCompletos[[#This Row],[Referencia]]))+6)))</f>
        <v>0</v>
      </c>
      <c r="R165" s="134" t="str" cm="1">
        <f t="array" aca="1" ref="R165" ca="1">IF(INDIRECT(CONCATENATE(TablaDatosCompletos[[#This Row],[CodigoProyecto]],"!G",CELL("fila",INDIRECT(TablaDatosCompletos[[#This Row],[Referencia]]))+6))=0,"",INDIRECT(CONCATENATE(TablaDatosCompletos[[#This Row],[CodigoProyecto]],"!G",CELL("fila",INDIRECT(TablaDatosCompletos[[#This Row],[Referencia]]))+6)))</f>
        <v>RCO 114: Metros cuadrados</v>
      </c>
      <c r="S165" s="137" t="str" cm="1">
        <f t="array" aca="1" ref="S165" ca="1">IF(INDIRECT(CONCATENATE(TablaDatosCompletos[[#This Row],[CodigoProyecto]],"!E",CELL("fila",INDIRECT(TablaDatosCompletos[[#This Row],[Referencia]]))+7))=0,"",INDIRECT(CONCATENATE(TablaDatosCompletos[[#This Row],[CodigoProyecto]],"!E",CELL("fila",INDIRECT(TablaDatosCompletos[[#This Row],[Referencia]]))+7)))</f>
        <v>RCR77</v>
      </c>
      <c r="T165" s="128" t="str" cm="1">
        <f t="array" aca="1" ref="T165"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165" s="135" cm="1">
        <f t="array" aca="1" ref="U165" ca="1">IF(TablaDatosCompletos[[#This Row],[UsarAI]]="NO",0,INDIRECT(CONCATENATE(TablaDatosCompletos[[#This Row],[CodigoProyecto]],"!H",CELL("fila",INDIRECT(TablaDatosCompletos[[#This Row],[Referencia]]))+7)))</f>
        <v>0</v>
      </c>
      <c r="V165" s="128" t="str" cm="1">
        <f t="array" aca="1" ref="V165" ca="1">IF(INDIRECT(CONCATENATE(TablaDatosCompletos[[#This Row],[CodigoProyecto]],"!G",CELL("fila",INDIRECT(TablaDatosCompletos[[#This Row],[Referencia]]))+7))=0,"",INDIRECT(CONCATENATE(TablaDatosCompletos[[#This Row],[CodigoProyecto]],"!G",CELL("fila",INDIRECT(TablaDatosCompletos[[#This Row],[Referencia]]))+7)))</f>
        <v>Visitantes / año</v>
      </c>
    </row>
    <row r="166" spans="1:22" ht="72.5" x14ac:dyDescent="0.35">
      <c r="A166" s="128">
        <f>DatosGenerales!$D$7</f>
        <v>0</v>
      </c>
      <c r="B166" s="128">
        <f>DatosGenerales!$D$11</f>
        <v>0</v>
      </c>
      <c r="C166" s="128" cm="1">
        <f t="array" aca="1" ref="C166" ca="1">INDIRECT(CONCATENATE(TablaDatosCompletos[[#This Row],[CodigoProyecto]],"!$E$3"))</f>
        <v>0</v>
      </c>
      <c r="D166" s="128" t="str">
        <f ca="1">IF(TablaDatosCompletos[[#This Row],[Proyecto]]=0,"NO","SI")</f>
        <v>NO</v>
      </c>
      <c r="E166" s="129" t="s">
        <v>14</v>
      </c>
      <c r="F166" s="130" t="s">
        <v>262</v>
      </c>
      <c r="G166" s="131" t="s">
        <v>142</v>
      </c>
      <c r="H166" s="132" t="s">
        <v>57</v>
      </c>
      <c r="I166" s="136" t="s">
        <v>58</v>
      </c>
      <c r="J166" s="129" t="s">
        <v>149</v>
      </c>
      <c r="K166" s="134" t="s">
        <v>150</v>
      </c>
      <c r="L166" s="134" t="s">
        <v>523</v>
      </c>
      <c r="M166" s="135" t="str" cm="1">
        <f t="array" aca="1" ref="M166" ca="1">IF(INDIRECT(CONCATENATE(TablaDatosCompletos[[#This Row],[CodigoProyecto]],"!B",CELL("fila",INDIRECT(TablaDatosCompletos[[#This Row],[Referencia]]))))="Incluir","SI","NO")</f>
        <v>NO</v>
      </c>
      <c r="N166" s="136" cm="1">
        <f t="array" aca="1" ref="N166" ca="1">IF(TablaDatosCompletos[[#This Row],[UsarAI]]="NO",0,INDIRECT(CONCATENATE(TablaDatosCompletos[[#This Row],[CodigoProyecto]],"!E",CELL("fila",INDIRECT(TablaDatosCompletos[[#This Row],[Referencia]]))+2)))</f>
        <v>0</v>
      </c>
      <c r="O166" s="134" t="str" cm="1">
        <f t="array" aca="1" ref="O166" ca="1">IF(INDIRECT(CONCATENATE(TablaDatosCompletos[[#This Row],[CodigoProyecto]],"!E",CELL("fila",INDIRECT(TablaDatosCompletos[[#This Row],[Referencia]]))+6))=0,"",INDIRECT(CONCATENATE(TablaDatosCompletos[[#This Row],[CodigoProyecto]],"!E",CELL("fila",INDIRECT(TablaDatosCompletos[[#This Row],[Referencia]]))+6)))</f>
        <v>RCO77</v>
      </c>
      <c r="P166" s="134" t="str" cm="1">
        <f t="array" aca="1" ref="P166"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166" s="134" cm="1">
        <f t="array" aca="1" ref="Q166" ca="1">IF(TablaDatosCompletos[[#This Row],[UsarAI]]="NO",0,INDIRECT(CONCATENATE(TablaDatosCompletos[[#This Row],[CodigoProyecto]],"!H",CELL("fila",INDIRECT(TablaDatosCompletos[[#This Row],[Referencia]]))+6)))</f>
        <v>0</v>
      </c>
      <c r="R166" s="134" t="str" cm="1">
        <f t="array" aca="1" ref="R166"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166" s="137" t="str" cm="1">
        <f t="array" aca="1" ref="S166" ca="1">IF(INDIRECT(CONCATENATE(TablaDatosCompletos[[#This Row],[CodigoProyecto]],"!E",CELL("fila",INDIRECT(TablaDatosCompletos[[#This Row],[Referencia]]))+7))=0,"",INDIRECT(CONCATENATE(TablaDatosCompletos[[#This Row],[CodigoProyecto]],"!E",CELL("fila",INDIRECT(TablaDatosCompletos[[#This Row],[Referencia]]))+7)))</f>
        <v>RCR77</v>
      </c>
      <c r="T166" s="128" t="str" cm="1">
        <f t="array" aca="1" ref="T166"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166" s="135" cm="1">
        <f t="array" aca="1" ref="U166" ca="1">IF(TablaDatosCompletos[[#This Row],[UsarAI]]="NO",0,INDIRECT(CONCATENATE(TablaDatosCompletos[[#This Row],[CodigoProyecto]],"!H",CELL("fila",INDIRECT(TablaDatosCompletos[[#This Row],[Referencia]]))+7)))</f>
        <v>0</v>
      </c>
      <c r="V166" s="128" t="str" cm="1">
        <f t="array" aca="1" ref="V166" ca="1">IF(INDIRECT(CONCATENATE(TablaDatosCompletos[[#This Row],[CodigoProyecto]],"!G",CELL("fila",INDIRECT(TablaDatosCompletos[[#This Row],[Referencia]]))+7))=0,"",INDIRECT(CONCATENATE(TablaDatosCompletos[[#This Row],[CodigoProyecto]],"!G",CELL("fila",INDIRECT(TablaDatosCompletos[[#This Row],[Referencia]]))+7)))</f>
        <v>Visitantes / año</v>
      </c>
    </row>
    <row r="167" spans="1:22" ht="87" x14ac:dyDescent="0.35">
      <c r="A167" s="17">
        <f>DatosGenerales!$D$7</f>
        <v>0</v>
      </c>
      <c r="B167" s="17">
        <f>DatosGenerales!$D$11</f>
        <v>0</v>
      </c>
      <c r="C167" s="17" cm="1">
        <f t="array" aca="1" ref="C167" ca="1">INDIRECT(CONCATENATE(TablaDatosCompletos[[#This Row],[CodigoProyecto]],"!$E$3"))</f>
        <v>0</v>
      </c>
      <c r="D167" s="17" t="str">
        <f ca="1">IF(TablaDatosCompletos[[#This Row],[Proyecto]]=0,"NO","SI")</f>
        <v>NO</v>
      </c>
      <c r="E167" s="17" t="s">
        <v>16</v>
      </c>
      <c r="F167" s="17" t="s">
        <v>221</v>
      </c>
      <c r="G167" s="20" t="s">
        <v>222</v>
      </c>
      <c r="H167" s="20" t="s">
        <v>37</v>
      </c>
      <c r="I167" s="19" t="s">
        <v>38</v>
      </c>
      <c r="J167" s="17" t="s">
        <v>65</v>
      </c>
      <c r="K167" s="18" t="s">
        <v>66</v>
      </c>
      <c r="L167" s="18" t="s">
        <v>524</v>
      </c>
      <c r="M167" s="18" t="str" cm="1">
        <f t="array" aca="1" ref="M167" ca="1">IF(INDIRECT(CONCATENATE(TablaDatosCompletos[[#This Row],[CodigoProyecto]],"!B",CELL("fila",INDIRECT(TablaDatosCompletos[[#This Row],[Referencia]]))))="Incluir","SI","NO")</f>
        <v>NO</v>
      </c>
      <c r="N167" s="40" cm="1">
        <f t="array" aca="1" ref="N167" ca="1">IF(TablaDatosCompletos[[#This Row],[UsarAI]]="NO",0,INDIRECT(CONCATENATE(TablaDatosCompletos[[#This Row],[CodigoProyecto]],"!E",CELL("fila",INDIRECT(TablaDatosCompletos[[#This Row],[Referencia]]))+2)))</f>
        <v>0</v>
      </c>
      <c r="O167" s="18" t="str" cm="1">
        <f t="array" aca="1" ref="O167" ca="1">IF(INDIRECT(CONCATENATE(TablaDatosCompletos[[#This Row],[CodigoProyecto]],"!E",CELL("fila",INDIRECT(TablaDatosCompletos[[#This Row],[Referencia]]))+6))=0,"",INDIRECT(CONCATENATE(TablaDatosCompletos[[#This Row],[CodigoProyecto]],"!E",CELL("fila",INDIRECT(TablaDatosCompletos[[#This Row],[Referencia]]))+6)))</f>
        <v>RCO14</v>
      </c>
      <c r="P167" s="18" t="str" cm="1">
        <f t="array" aca="1" ref="P167"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167" s="18" cm="1">
        <f t="array" aca="1" ref="Q167" ca="1">IF(TablaDatosCompletos[[#This Row],[UsarAI]]="NO",0,INDIRECT(CONCATENATE(TablaDatosCompletos[[#This Row],[CodigoProyecto]],"!H",CELL("fila",INDIRECT(TablaDatosCompletos[[#This Row],[Referencia]]))+6)))</f>
        <v>0</v>
      </c>
      <c r="R167" s="18" t="str" cm="1">
        <f t="array" aca="1" ref="R167"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167" s="125" t="str" cm="1">
        <f t="array" aca="1" ref="S167" ca="1">IF(INDIRECT(CONCATENATE(TablaDatosCompletos[[#This Row],[CodigoProyecto]],"!E",CELL("fila",INDIRECT(TablaDatosCompletos[[#This Row],[Referencia]]))+7))=0,"",INDIRECT(CONCATENATE(TablaDatosCompletos[[#This Row],[CodigoProyecto]],"!E",CELL("fila",INDIRECT(TablaDatosCompletos[[#This Row],[Referencia]]))+7)))</f>
        <v>RCR11</v>
      </c>
      <c r="T167" s="126" t="str" cm="1">
        <f t="array" aca="1" ref="T167"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167" s="127" cm="1">
        <f t="array" aca="1" ref="U167" ca="1">IF(TablaDatosCompletos[[#This Row],[UsarAI]]="NO",0,INDIRECT(CONCATENATE(TablaDatosCompletos[[#This Row],[CodigoProyecto]],"!H",CELL("fila",INDIRECT(TablaDatosCompletos[[#This Row],[Referencia]]))+7)))</f>
        <v>0</v>
      </c>
      <c r="V167" s="126" t="str" cm="1">
        <f t="array" aca="1" ref="V167" ca="1">IF(INDIRECT(CONCATENATE(TablaDatosCompletos[[#This Row],[CodigoProyecto]],"!G",CELL("fila",INDIRECT(TablaDatosCompletos[[#This Row],[Referencia]]))+7))=0,"",INDIRECT(CONCATENATE(TablaDatosCompletos[[#This Row],[CodigoProyecto]],"!G",CELL("fila",INDIRECT(TablaDatosCompletos[[#This Row],[Referencia]]))+7)))</f>
        <v>Usuarios / año</v>
      </c>
    </row>
    <row r="168" spans="1:22" ht="87" x14ac:dyDescent="0.35">
      <c r="A168" s="17">
        <f>DatosGenerales!$D$7</f>
        <v>0</v>
      </c>
      <c r="B168" s="17">
        <f>DatosGenerales!$D$11</f>
        <v>0</v>
      </c>
      <c r="C168" s="17" cm="1">
        <f t="array" aca="1" ref="C168" ca="1">INDIRECT(CONCATENATE(TablaDatosCompletos[[#This Row],[CodigoProyecto]],"!$E$3"))</f>
        <v>0</v>
      </c>
      <c r="D168" s="17" t="str">
        <f ca="1">IF(TablaDatosCompletos[[#This Row],[Proyecto]]=0,"NO","SI")</f>
        <v>NO</v>
      </c>
      <c r="E168" s="17" t="s">
        <v>16</v>
      </c>
      <c r="F168" s="17" t="s">
        <v>221</v>
      </c>
      <c r="G168" s="20" t="s">
        <v>222</v>
      </c>
      <c r="H168" s="20" t="s">
        <v>37</v>
      </c>
      <c r="I168" s="19" t="s">
        <v>38</v>
      </c>
      <c r="J168" s="17" t="s">
        <v>68</v>
      </c>
      <c r="K168" s="18" t="s">
        <v>69</v>
      </c>
      <c r="L168" s="18" t="s">
        <v>525</v>
      </c>
      <c r="M168" s="18" t="str" cm="1">
        <f t="array" aca="1" ref="M168" ca="1">IF(INDIRECT(CONCATENATE(TablaDatosCompletos[[#This Row],[CodigoProyecto]],"!B",CELL("fila",INDIRECT(TablaDatosCompletos[[#This Row],[Referencia]]))))="Incluir","SI","NO")</f>
        <v>NO</v>
      </c>
      <c r="N168" s="40" cm="1">
        <f t="array" aca="1" ref="N168" ca="1">IF(TablaDatosCompletos[[#This Row],[UsarAI]]="NO",0,INDIRECT(CONCATENATE(TablaDatosCompletos[[#This Row],[CodigoProyecto]],"!E",CELL("fila",INDIRECT(TablaDatosCompletos[[#This Row],[Referencia]]))+2)))</f>
        <v>0</v>
      </c>
      <c r="O168" s="18" t="str" cm="1">
        <f t="array" aca="1" ref="O168" ca="1">IF(INDIRECT(CONCATENATE(TablaDatosCompletos[[#This Row],[CodigoProyecto]],"!E",CELL("fila",INDIRECT(TablaDatosCompletos[[#This Row],[Referencia]]))+6))=0,"",INDIRECT(CONCATENATE(TablaDatosCompletos[[#This Row],[CodigoProyecto]],"!E",CELL("fila",INDIRECT(TablaDatosCompletos[[#This Row],[Referencia]]))+6)))</f>
        <v>RCO14</v>
      </c>
      <c r="P168" s="18" t="str" cm="1">
        <f t="array" aca="1" ref="P168"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168" s="18" cm="1">
        <f t="array" aca="1" ref="Q168" ca="1">IF(TablaDatosCompletos[[#This Row],[UsarAI]]="NO",0,INDIRECT(CONCATENATE(TablaDatosCompletos[[#This Row],[CodigoProyecto]],"!H",CELL("fila",INDIRECT(TablaDatosCompletos[[#This Row],[Referencia]]))+6)))</f>
        <v>0</v>
      </c>
      <c r="R168" s="18" t="str" cm="1">
        <f t="array" aca="1" ref="R168"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168" s="125" t="str" cm="1">
        <f t="array" aca="1" ref="S168" ca="1">IF(INDIRECT(CONCATENATE(TablaDatosCompletos[[#This Row],[CodigoProyecto]],"!E",CELL("fila",INDIRECT(TablaDatosCompletos[[#This Row],[Referencia]]))+7))=0,"",INDIRECT(CONCATENATE(TablaDatosCompletos[[#This Row],[CodigoProyecto]],"!E",CELL("fila",INDIRECT(TablaDatosCompletos[[#This Row],[Referencia]]))+7)))</f>
        <v>RCR11</v>
      </c>
      <c r="T168" s="126" t="str" cm="1">
        <f t="array" aca="1" ref="T168"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168" s="127" cm="1">
        <f t="array" aca="1" ref="U168" ca="1">IF(TablaDatosCompletos[[#This Row],[UsarAI]]="NO",0,INDIRECT(CONCATENATE(TablaDatosCompletos[[#This Row],[CodigoProyecto]],"!H",CELL("fila",INDIRECT(TablaDatosCompletos[[#This Row],[Referencia]]))+7)))</f>
        <v>0</v>
      </c>
      <c r="V168" s="126" t="str" cm="1">
        <f t="array" aca="1" ref="V168" ca="1">IF(INDIRECT(CONCATENATE(TablaDatosCompletos[[#This Row],[CodigoProyecto]],"!G",CELL("fila",INDIRECT(TablaDatosCompletos[[#This Row],[Referencia]]))+7))=0,"",INDIRECT(CONCATENATE(TablaDatosCompletos[[#This Row],[CodigoProyecto]],"!G",CELL("fila",INDIRECT(TablaDatosCompletos[[#This Row],[Referencia]]))+7)))</f>
        <v>Usuarios / año</v>
      </c>
    </row>
    <row r="169" spans="1:22" ht="130.5" x14ac:dyDescent="0.35">
      <c r="A169" s="17">
        <f>DatosGenerales!$D$7</f>
        <v>0</v>
      </c>
      <c r="B169" s="17">
        <f>DatosGenerales!$D$11</f>
        <v>0</v>
      </c>
      <c r="C169" s="17" cm="1">
        <f t="array" aca="1" ref="C169" ca="1">INDIRECT(CONCATENATE(TablaDatosCompletos[[#This Row],[CodigoProyecto]],"!$E$3"))</f>
        <v>0</v>
      </c>
      <c r="D169" s="17" t="str">
        <f ca="1">IF(TablaDatosCompletos[[#This Row],[Proyecto]]=0,"NO","SI")</f>
        <v>NO</v>
      </c>
      <c r="E169" s="17" t="s">
        <v>16</v>
      </c>
      <c r="F169" s="17" t="s">
        <v>221</v>
      </c>
      <c r="G169" s="20" t="s">
        <v>222</v>
      </c>
      <c r="H169" s="20" t="s">
        <v>39</v>
      </c>
      <c r="I169" s="19" t="s">
        <v>40</v>
      </c>
      <c r="J169" s="17" t="s">
        <v>70</v>
      </c>
      <c r="K169" s="18" t="s">
        <v>71</v>
      </c>
      <c r="L169" s="18" t="s">
        <v>526</v>
      </c>
      <c r="M169" s="18" t="str" cm="1">
        <f t="array" aca="1" ref="M169" ca="1">IF(INDIRECT(CONCATENATE(TablaDatosCompletos[[#This Row],[CodigoProyecto]],"!B",CELL("fila",INDIRECT(TablaDatosCompletos[[#This Row],[Referencia]]))))="Incluir","SI","NO")</f>
        <v>NO</v>
      </c>
      <c r="N169" s="40" cm="1">
        <f t="array" aca="1" ref="N169" ca="1">IF(TablaDatosCompletos[[#This Row],[UsarAI]]="NO",0,INDIRECT(CONCATENATE(TablaDatosCompletos[[#This Row],[CodigoProyecto]],"!E",CELL("fila",INDIRECT(TablaDatosCompletos[[#This Row],[Referencia]]))+2)))</f>
        <v>0</v>
      </c>
      <c r="O169" s="18" t="str" cm="1">
        <f t="array" aca="1" ref="O169" ca="1">IF(INDIRECT(CONCATENATE(TablaDatosCompletos[[#This Row],[CodigoProyecto]],"!E",CELL("fila",INDIRECT(TablaDatosCompletos[[#This Row],[Referencia]]))+6))=0,"",INDIRECT(CONCATENATE(TablaDatosCompletos[[#This Row],[CodigoProyecto]],"!E",CELL("fila",INDIRECT(TablaDatosCompletos[[#This Row],[Referencia]]))+6)))</f>
        <v>RCO01</v>
      </c>
      <c r="P169" s="18" t="str" cm="1">
        <f t="array" aca="1" ref="P169"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169" s="18" cm="1">
        <f t="array" aca="1" ref="Q169" ca="1">IF(TablaDatosCompletos[[#This Row],[UsarAI]]="NO",0,INDIRECT(CONCATENATE(TablaDatosCompletos[[#This Row],[CodigoProyecto]],"!H",CELL("fila",INDIRECT(TablaDatosCompletos[[#This Row],[Referencia]]))+6)))</f>
        <v>0</v>
      </c>
      <c r="R169" s="18" t="str" cm="1">
        <f t="array" aca="1" ref="R169" ca="1">IF(INDIRECT(CONCATENATE(TablaDatosCompletos[[#This Row],[CodigoProyecto]],"!G",CELL("fila",INDIRECT(TablaDatosCompletos[[#This Row],[Referencia]]))+6))=0,"",INDIRECT(CONCATENATE(TablaDatosCompletos[[#This Row],[CodigoProyecto]],"!G",CELL("fila",INDIRECT(TablaDatosCompletos[[#This Row],[Referencia]]))+6)))</f>
        <v>Empresas</v>
      </c>
      <c r="S169" s="125" t="str" cm="1">
        <f t="array" aca="1" ref="S169" ca="1">IF(INDIRECT(CONCATENATE(TablaDatosCompletos[[#This Row],[CodigoProyecto]],"!E",CELL("fila",INDIRECT(TablaDatosCompletos[[#This Row],[Referencia]]))+7))=0,"",INDIRECT(CONCATENATE(TablaDatosCompletos[[#This Row],[CodigoProyecto]],"!E",CELL("fila",INDIRECT(TablaDatosCompletos[[#This Row],[Referencia]]))+7)))</f>
        <v>RCR19</v>
      </c>
      <c r="T169" s="126" t="str" cm="1">
        <f t="array" aca="1" ref="T169"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169" s="127" cm="1">
        <f t="array" aca="1" ref="U169" ca="1">IF(TablaDatosCompletos[[#This Row],[UsarAI]]="NO",0,INDIRECT(CONCATENATE(TablaDatosCompletos[[#This Row],[CodigoProyecto]],"!H",CELL("fila",INDIRECT(TablaDatosCompletos[[#This Row],[Referencia]]))+7)))</f>
        <v>0</v>
      </c>
      <c r="V169" s="126" t="str" cm="1">
        <f t="array" aca="1" ref="V169" ca="1">IF(INDIRECT(CONCATENATE(TablaDatosCompletos[[#This Row],[CodigoProyecto]],"!G",CELL("fila",INDIRECT(TablaDatosCompletos[[#This Row],[Referencia]]))+7))=0,"",INDIRECT(CONCATENATE(TablaDatosCompletos[[#This Row],[CodigoProyecto]],"!G",CELL("fila",INDIRECT(TablaDatosCompletos[[#This Row],[Referencia]]))+7)))</f>
        <v>Empresas</v>
      </c>
    </row>
    <row r="170" spans="1:22" ht="58" x14ac:dyDescent="0.35">
      <c r="A170" s="17">
        <f>DatosGenerales!$D$7</f>
        <v>0</v>
      </c>
      <c r="B170" s="17">
        <f>DatosGenerales!$D$11</f>
        <v>0</v>
      </c>
      <c r="C170" s="17" cm="1">
        <f t="array" aca="1" ref="C170" ca="1">INDIRECT(CONCATENATE(TablaDatosCompletos[[#This Row],[CodigoProyecto]],"!$E$3"))</f>
        <v>0</v>
      </c>
      <c r="D170" s="17" t="str">
        <f ca="1">IF(TablaDatosCompletos[[#This Row],[Proyecto]]=0,"NO","SI")</f>
        <v>NO</v>
      </c>
      <c r="E170" s="17" t="s">
        <v>16</v>
      </c>
      <c r="F170" s="17" t="s">
        <v>221</v>
      </c>
      <c r="G170" s="20" t="s">
        <v>222</v>
      </c>
      <c r="H170" s="20" t="s">
        <v>39</v>
      </c>
      <c r="I170" s="19" t="s">
        <v>40</v>
      </c>
      <c r="J170" s="17" t="s">
        <v>72</v>
      </c>
      <c r="K170" s="18" t="s">
        <v>73</v>
      </c>
      <c r="L170" s="18" t="s">
        <v>527</v>
      </c>
      <c r="M170" s="18" t="str" cm="1">
        <f t="array" aca="1" ref="M170" ca="1">IF(INDIRECT(CONCATENATE(TablaDatosCompletos[[#This Row],[CodigoProyecto]],"!B",CELL("fila",INDIRECT(TablaDatosCompletos[[#This Row],[Referencia]]))))="Incluir","SI","NO")</f>
        <v>NO</v>
      </c>
      <c r="N170" s="40" cm="1">
        <f t="array" aca="1" ref="N170" ca="1">IF(TablaDatosCompletos[[#This Row],[UsarAI]]="NO",0,INDIRECT(CONCATENATE(TablaDatosCompletos[[#This Row],[CodigoProyecto]],"!E",CELL("fila",INDIRECT(TablaDatosCompletos[[#This Row],[Referencia]]))+2)))</f>
        <v>0</v>
      </c>
      <c r="O170" s="18" t="str" cm="1">
        <f t="array" aca="1" ref="O170" ca="1">IF(INDIRECT(CONCATENATE(TablaDatosCompletos[[#This Row],[CodigoProyecto]],"!E",CELL("fila",INDIRECT(TablaDatosCompletos[[#This Row],[Referencia]]))+6))=0,"",INDIRECT(CONCATENATE(TablaDatosCompletos[[#This Row],[CodigoProyecto]],"!E",CELL("fila",INDIRECT(TablaDatosCompletos[[#This Row],[Referencia]]))+6)))</f>
        <v>RCO01</v>
      </c>
      <c r="P170" s="18" t="str" cm="1">
        <f t="array" aca="1" ref="P170"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170" s="18" cm="1">
        <f t="array" aca="1" ref="Q170" ca="1">IF(TablaDatosCompletos[[#This Row],[UsarAI]]="NO",0,INDIRECT(CONCATENATE(TablaDatosCompletos[[#This Row],[CodigoProyecto]],"!H",CELL("fila",INDIRECT(TablaDatosCompletos[[#This Row],[Referencia]]))+6)))</f>
        <v>0</v>
      </c>
      <c r="R170" s="18" t="str" cm="1">
        <f t="array" aca="1" ref="R170" ca="1">IF(INDIRECT(CONCATENATE(TablaDatosCompletos[[#This Row],[CodigoProyecto]],"!G",CELL("fila",INDIRECT(TablaDatosCompletos[[#This Row],[Referencia]]))+6))=0,"",INDIRECT(CONCATENATE(TablaDatosCompletos[[#This Row],[CodigoProyecto]],"!G",CELL("fila",INDIRECT(TablaDatosCompletos[[#This Row],[Referencia]]))+6)))</f>
        <v>Empresas</v>
      </c>
      <c r="S170" s="125" t="str" cm="1">
        <f t="array" aca="1" ref="S170" ca="1">IF(INDIRECT(CONCATENATE(TablaDatosCompletos[[#This Row],[CodigoProyecto]],"!E",CELL("fila",INDIRECT(TablaDatosCompletos[[#This Row],[Referencia]]))+7))=0,"",INDIRECT(CONCATENATE(TablaDatosCompletos[[#This Row],[CodigoProyecto]],"!E",CELL("fila",INDIRECT(TablaDatosCompletos[[#This Row],[Referencia]]))+7)))</f>
        <v>RCR19</v>
      </c>
      <c r="T170" s="126" t="str" cm="1">
        <f t="array" aca="1" ref="T170"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170" s="127" cm="1">
        <f t="array" aca="1" ref="U170" ca="1">IF(TablaDatosCompletos[[#This Row],[UsarAI]]="NO",0,INDIRECT(CONCATENATE(TablaDatosCompletos[[#This Row],[CodigoProyecto]],"!H",CELL("fila",INDIRECT(TablaDatosCompletos[[#This Row],[Referencia]]))+7)))</f>
        <v>0</v>
      </c>
      <c r="V170" s="126" t="str" cm="1">
        <f t="array" aca="1" ref="V170" ca="1">IF(INDIRECT(CONCATENATE(TablaDatosCompletos[[#This Row],[CodigoProyecto]],"!G",CELL("fila",INDIRECT(TablaDatosCompletos[[#This Row],[Referencia]]))+7))=0,"",INDIRECT(CONCATENATE(TablaDatosCompletos[[#This Row],[CodigoProyecto]],"!G",CELL("fila",INDIRECT(TablaDatosCompletos[[#This Row],[Referencia]]))+7)))</f>
        <v>Empresas</v>
      </c>
    </row>
    <row r="171" spans="1:22" ht="87" x14ac:dyDescent="0.35">
      <c r="A171" s="17">
        <f>DatosGenerales!$D$7</f>
        <v>0</v>
      </c>
      <c r="B171" s="17">
        <f>DatosGenerales!$D$11</f>
        <v>0</v>
      </c>
      <c r="C171" s="17" cm="1">
        <f t="array" aca="1" ref="C171" ca="1">INDIRECT(CONCATENATE(TablaDatosCompletos[[#This Row],[CodigoProyecto]],"!$E$3"))</f>
        <v>0</v>
      </c>
      <c r="D171" s="17" t="str">
        <f ca="1">IF(TablaDatosCompletos[[#This Row],[Proyecto]]=0,"NO","SI")</f>
        <v>NO</v>
      </c>
      <c r="E171" s="17" t="s">
        <v>16</v>
      </c>
      <c r="F171" s="17" t="s">
        <v>227</v>
      </c>
      <c r="G171" s="20" t="s">
        <v>74</v>
      </c>
      <c r="H171" s="20" t="s">
        <v>41</v>
      </c>
      <c r="I171" s="19" t="s">
        <v>42</v>
      </c>
      <c r="J171" s="17" t="s">
        <v>75</v>
      </c>
      <c r="K171" s="18" t="s">
        <v>76</v>
      </c>
      <c r="L171" s="18" t="s">
        <v>528</v>
      </c>
      <c r="M171" s="18" t="str" cm="1">
        <f t="array" aca="1" ref="M171" ca="1">IF(INDIRECT(CONCATENATE(TablaDatosCompletos[[#This Row],[CodigoProyecto]],"!B",CELL("fila",INDIRECT(TablaDatosCompletos[[#This Row],[Referencia]]))))="Incluir","SI","NO")</f>
        <v>NO</v>
      </c>
      <c r="N171" s="40" cm="1">
        <f t="array" aca="1" ref="N171" ca="1">IF(TablaDatosCompletos[[#This Row],[UsarAI]]="NO",0,INDIRECT(CONCATENATE(TablaDatosCompletos[[#This Row],[CodigoProyecto]],"!E",CELL("fila",INDIRECT(TablaDatosCompletos[[#This Row],[Referencia]]))+2)))</f>
        <v>0</v>
      </c>
      <c r="O171" s="18" t="str" cm="1">
        <f t="array" aca="1" ref="O171" ca="1">IF(INDIRECT(CONCATENATE(TablaDatosCompletos[[#This Row],[CodigoProyecto]],"!E",CELL("fila",INDIRECT(TablaDatosCompletos[[#This Row],[Referencia]]))+6))=0,"",INDIRECT(CONCATENATE(TablaDatosCompletos[[#This Row],[CodigoProyecto]],"!E",CELL("fila",INDIRECT(TablaDatosCompletos[[#This Row],[Referencia]]))+6)))</f>
        <v>RCO19</v>
      </c>
      <c r="P171" s="18" t="str" cm="1">
        <f t="array" aca="1" ref="P171"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171" s="18" cm="1">
        <f t="array" aca="1" ref="Q171" ca="1">IF(TablaDatosCompletos[[#This Row],[UsarAI]]="NO",0,INDIRECT(CONCATENATE(TablaDatosCompletos[[#This Row],[CodigoProyecto]],"!H",CELL("fila",INDIRECT(TablaDatosCompletos[[#This Row],[Referencia]]))+6)))</f>
        <v>0</v>
      </c>
      <c r="R171" s="18" t="str" cm="1">
        <f t="array" aca="1" ref="R171" ca="1">IF(INDIRECT(CONCATENATE(TablaDatosCompletos[[#This Row],[CodigoProyecto]],"!G",CELL("fila",INDIRECT(TablaDatosCompletos[[#This Row],[Referencia]]))+6))=0,"",INDIRECT(CONCATENATE(TablaDatosCompletos[[#This Row],[CodigoProyecto]],"!G",CELL("fila",INDIRECT(TablaDatosCompletos[[#This Row],[Referencia]]))+6)))</f>
        <v>Metros cuadrados (m2)</v>
      </c>
      <c r="S171" s="125" t="str" cm="1">
        <f t="array" aca="1" ref="S171" ca="1">IF(INDIRECT(CONCATENATE(TablaDatosCompletos[[#This Row],[CodigoProyecto]],"!E",CELL("fila",INDIRECT(TablaDatosCompletos[[#This Row],[Referencia]]))+7))=0,"",INDIRECT(CONCATENATE(TablaDatosCompletos[[#This Row],[CodigoProyecto]],"!E",CELL("fila",INDIRECT(TablaDatosCompletos[[#This Row],[Referencia]]))+7)))</f>
        <v>RCR26</v>
      </c>
      <c r="T171" s="126" t="str" cm="1">
        <f t="array" aca="1" ref="T171"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171" s="127" cm="1">
        <f t="array" aca="1" ref="U171" ca="1">IF(TablaDatosCompletos[[#This Row],[UsarAI]]="NO",0,INDIRECT(CONCATENATE(TablaDatosCompletos[[#This Row],[CodigoProyecto]],"!H",CELL("fila",INDIRECT(TablaDatosCompletos[[#This Row],[Referencia]]))+7)))</f>
        <v>0</v>
      </c>
      <c r="V171" s="126" t="str" cm="1">
        <f t="array" aca="1" ref="V171" ca="1">IF(INDIRECT(CONCATENATE(TablaDatosCompletos[[#This Row],[CodigoProyecto]],"!G",CELL("fila",INDIRECT(TablaDatosCompletos[[#This Row],[Referencia]]))+7))=0,"",INDIRECT(CONCATENATE(TablaDatosCompletos[[#This Row],[CodigoProyecto]],"!G",CELL("fila",INDIRECT(TablaDatosCompletos[[#This Row],[Referencia]]))+7)))</f>
        <v>MWh/año</v>
      </c>
    </row>
    <row r="172" spans="1:22" ht="101.5" x14ac:dyDescent="0.35">
      <c r="A172" s="17">
        <f>DatosGenerales!$D$7</f>
        <v>0</v>
      </c>
      <c r="B172" s="17">
        <f>DatosGenerales!$D$11</f>
        <v>0</v>
      </c>
      <c r="C172" s="17" cm="1">
        <f t="array" aca="1" ref="C172" ca="1">INDIRECT(CONCATENATE(TablaDatosCompletos[[#This Row],[CodigoProyecto]],"!$E$3"))</f>
        <v>0</v>
      </c>
      <c r="D172" s="17" t="str">
        <f ca="1">IF(TablaDatosCompletos[[#This Row],[Proyecto]]=0,"NO","SI")</f>
        <v>NO</v>
      </c>
      <c r="E172" s="17" t="s">
        <v>16</v>
      </c>
      <c r="F172" s="17" t="s">
        <v>227</v>
      </c>
      <c r="G172" s="20" t="s">
        <v>74</v>
      </c>
      <c r="H172" s="20" t="s">
        <v>41</v>
      </c>
      <c r="I172" s="19" t="s">
        <v>42</v>
      </c>
      <c r="J172" s="17" t="s">
        <v>77</v>
      </c>
      <c r="K172" s="18" t="s">
        <v>78</v>
      </c>
      <c r="L172" s="18" t="s">
        <v>529</v>
      </c>
      <c r="M172" s="18" t="str" cm="1">
        <f t="array" aca="1" ref="M172" ca="1">IF(INDIRECT(CONCATENATE(TablaDatosCompletos[[#This Row],[CodigoProyecto]],"!B",CELL("fila",INDIRECT(TablaDatosCompletos[[#This Row],[Referencia]]))))="Incluir","SI","NO")</f>
        <v>NO</v>
      </c>
      <c r="N172" s="40" cm="1">
        <f t="array" aca="1" ref="N172" ca="1">IF(TablaDatosCompletos[[#This Row],[UsarAI]]="NO",0,INDIRECT(CONCATENATE(TablaDatosCompletos[[#This Row],[CodigoProyecto]],"!E",CELL("fila",INDIRECT(TablaDatosCompletos[[#This Row],[Referencia]]))+2)))</f>
        <v>0</v>
      </c>
      <c r="O172" s="18" t="str" cm="1">
        <f t="array" aca="1" ref="O172" ca="1">IF(INDIRECT(CONCATENATE(TablaDatosCompletos[[#This Row],[CodigoProyecto]],"!E",CELL("fila",INDIRECT(TablaDatosCompletos[[#This Row],[Referencia]]))+6))=0,"",INDIRECT(CONCATENATE(TablaDatosCompletos[[#This Row],[CodigoProyecto]],"!E",CELL("fila",INDIRECT(TablaDatosCompletos[[#This Row],[Referencia]]))+6)))</f>
        <v>RCO19</v>
      </c>
      <c r="P172" s="18" t="str" cm="1">
        <f t="array" aca="1" ref="P172"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172" s="18" cm="1">
        <f t="array" aca="1" ref="Q172" ca="1">IF(TablaDatosCompletos[[#This Row],[UsarAI]]="NO",0,INDIRECT(CONCATENATE(TablaDatosCompletos[[#This Row],[CodigoProyecto]],"!H",CELL("fila",INDIRECT(TablaDatosCompletos[[#This Row],[Referencia]]))+6)))</f>
        <v>0</v>
      </c>
      <c r="R172" s="18" t="str" cm="1">
        <f t="array" aca="1" ref="R172" ca="1">IF(INDIRECT(CONCATENATE(TablaDatosCompletos[[#This Row],[CodigoProyecto]],"!G",CELL("fila",INDIRECT(TablaDatosCompletos[[#This Row],[Referencia]]))+6))=0,"",INDIRECT(CONCATENATE(TablaDatosCompletos[[#This Row],[CodigoProyecto]],"!G",CELL("fila",INDIRECT(TablaDatosCompletos[[#This Row],[Referencia]]))+6)))</f>
        <v>Metros cuadrados (m2)</v>
      </c>
      <c r="S172" s="125" t="str" cm="1">
        <f t="array" aca="1" ref="S172" ca="1">IF(INDIRECT(CONCATENATE(TablaDatosCompletos[[#This Row],[CodigoProyecto]],"!E",CELL("fila",INDIRECT(TablaDatosCompletos[[#This Row],[Referencia]]))+7))=0,"",INDIRECT(CONCATENATE(TablaDatosCompletos[[#This Row],[CodigoProyecto]],"!E",CELL("fila",INDIRECT(TablaDatosCompletos[[#This Row],[Referencia]]))+7)))</f>
        <v>RCR26</v>
      </c>
      <c r="T172" s="126" t="str" cm="1">
        <f t="array" aca="1" ref="T172"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172" s="127" cm="1">
        <f t="array" aca="1" ref="U172" ca="1">IF(TablaDatosCompletos[[#This Row],[UsarAI]]="NO",0,INDIRECT(CONCATENATE(TablaDatosCompletos[[#This Row],[CodigoProyecto]],"!H",CELL("fila",INDIRECT(TablaDatosCompletos[[#This Row],[Referencia]]))+7)))</f>
        <v>0</v>
      </c>
      <c r="V172" s="126" t="str" cm="1">
        <f t="array" aca="1" ref="V172" ca="1">IF(INDIRECT(CONCATENATE(TablaDatosCompletos[[#This Row],[CodigoProyecto]],"!G",CELL("fila",INDIRECT(TablaDatosCompletos[[#This Row],[Referencia]]))+7))=0,"",INDIRECT(CONCATENATE(TablaDatosCompletos[[#This Row],[CodigoProyecto]],"!G",CELL("fila",INDIRECT(TablaDatosCompletos[[#This Row],[Referencia]]))+7)))</f>
        <v>MWh/año</v>
      </c>
    </row>
    <row r="173" spans="1:22" ht="72.5" x14ac:dyDescent="0.35">
      <c r="A173" s="17">
        <f>DatosGenerales!$D$7</f>
        <v>0</v>
      </c>
      <c r="B173" s="17">
        <f>DatosGenerales!$D$11</f>
        <v>0</v>
      </c>
      <c r="C173" s="17" cm="1">
        <f t="array" aca="1" ref="C173" ca="1">INDIRECT(CONCATENATE(TablaDatosCompletos[[#This Row],[CodigoProyecto]],"!$E$3"))</f>
        <v>0</v>
      </c>
      <c r="D173" s="17" t="str">
        <f ca="1">IF(TablaDatosCompletos[[#This Row],[Proyecto]]=0,"NO","SI")</f>
        <v>NO</v>
      </c>
      <c r="E173" s="17" t="s">
        <v>16</v>
      </c>
      <c r="F173" s="17" t="s">
        <v>227</v>
      </c>
      <c r="G173" s="20" t="s">
        <v>74</v>
      </c>
      <c r="H173" s="20" t="s">
        <v>43</v>
      </c>
      <c r="I173" s="19" t="s">
        <v>44</v>
      </c>
      <c r="J173" s="17" t="s">
        <v>79</v>
      </c>
      <c r="K173" s="18" t="s">
        <v>80</v>
      </c>
      <c r="L173" s="18" t="s">
        <v>530</v>
      </c>
      <c r="M173" s="18" t="str" cm="1">
        <f t="array" aca="1" ref="M173" ca="1">IF(INDIRECT(CONCATENATE(TablaDatosCompletos[[#This Row],[CodigoProyecto]],"!B",CELL("fila",INDIRECT(TablaDatosCompletos[[#This Row],[Referencia]]))))="Incluir","SI","NO")</f>
        <v>NO</v>
      </c>
      <c r="N173" s="40" cm="1">
        <f t="array" aca="1" ref="N173" ca="1">IF(TablaDatosCompletos[[#This Row],[UsarAI]]="NO",0,INDIRECT(CONCATENATE(TablaDatosCompletos[[#This Row],[CodigoProyecto]],"!E",CELL("fila",INDIRECT(TablaDatosCompletos[[#This Row],[Referencia]]))+2)))</f>
        <v>0</v>
      </c>
      <c r="O173" s="18" t="str" cm="1">
        <f t="array" aca="1" ref="O173" ca="1">IF(INDIRECT(CONCATENATE(TablaDatosCompletos[[#This Row],[CodigoProyecto]],"!E",CELL("fila",INDIRECT(TablaDatosCompletos[[#This Row],[Referencia]]))+6))=0,"",INDIRECT(CONCATENATE(TablaDatosCompletos[[#This Row],[CodigoProyecto]],"!E",CELL("fila",INDIRECT(TablaDatosCompletos[[#This Row],[Referencia]]))+6)))</f>
        <v>RCO22</v>
      </c>
      <c r="P173" s="18" t="str" cm="1">
        <f t="array" aca="1" ref="P173"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73" s="18" cm="1">
        <f t="array" aca="1" ref="Q173" ca="1">IF(TablaDatosCompletos[[#This Row],[UsarAI]]="NO",0,INDIRECT(CONCATENATE(TablaDatosCompletos[[#This Row],[CodigoProyecto]],"!H",CELL("fila",INDIRECT(TablaDatosCompletos[[#This Row],[Referencia]]))+6)))</f>
        <v>0</v>
      </c>
      <c r="R173" s="18" t="str" cm="1">
        <f t="array" aca="1" ref="R173" ca="1">IF(INDIRECT(CONCATENATE(TablaDatosCompletos[[#This Row],[CodigoProyecto]],"!G",CELL("fila",INDIRECT(TablaDatosCompletos[[#This Row],[Referencia]]))+6))=0,"",INDIRECT(CONCATENATE(TablaDatosCompletos[[#This Row],[CodigoProyecto]],"!G",CELL("fila",INDIRECT(TablaDatosCompletos[[#This Row],[Referencia]]))+6)))</f>
        <v>KW  </v>
      </c>
      <c r="S173" s="125" t="str" cm="1">
        <f t="array" aca="1" ref="S173" ca="1">IF(INDIRECT(CONCATENATE(TablaDatosCompletos[[#This Row],[CodigoProyecto]],"!E",CELL("fila",INDIRECT(TablaDatosCompletos[[#This Row],[Referencia]]))+7))=0,"",INDIRECT(CONCATENATE(TablaDatosCompletos[[#This Row],[CodigoProyecto]],"!E",CELL("fila",INDIRECT(TablaDatosCompletos[[#This Row],[Referencia]]))+7)))</f>
        <v>RCR32</v>
      </c>
      <c r="T173" s="126" t="str" cm="1">
        <f t="array" aca="1" ref="T173"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73" s="127" cm="1">
        <f t="array" aca="1" ref="U173" ca="1">IF(TablaDatosCompletos[[#This Row],[UsarAI]]="NO",0,INDIRECT(CONCATENATE(TablaDatosCompletos[[#This Row],[CodigoProyecto]],"!H",CELL("fila",INDIRECT(TablaDatosCompletos[[#This Row],[Referencia]]))+7)))</f>
        <v>0</v>
      </c>
      <c r="V173" s="126" t="str" cm="1">
        <f t="array" aca="1" ref="V173" ca="1">IF(INDIRECT(CONCATENATE(TablaDatosCompletos[[#This Row],[CodigoProyecto]],"!G",CELL("fila",INDIRECT(TablaDatosCompletos[[#This Row],[Referencia]]))+7))=0,"",INDIRECT(CONCATENATE(TablaDatosCompletos[[#This Row],[CodigoProyecto]],"!G",CELL("fila",INDIRECT(TablaDatosCompletos[[#This Row],[Referencia]]))+7)))</f>
        <v>MW</v>
      </c>
    </row>
    <row r="174" spans="1:22" ht="72.5" x14ac:dyDescent="0.35">
      <c r="A174" s="17">
        <f>DatosGenerales!$D$7</f>
        <v>0</v>
      </c>
      <c r="B174" s="17">
        <f>DatosGenerales!$D$11</f>
        <v>0</v>
      </c>
      <c r="C174" s="17" cm="1">
        <f t="array" aca="1" ref="C174" ca="1">INDIRECT(CONCATENATE(TablaDatosCompletos[[#This Row],[CodigoProyecto]],"!$E$3"))</f>
        <v>0</v>
      </c>
      <c r="D174" s="17" t="str">
        <f ca="1">IF(TablaDatosCompletos[[#This Row],[Proyecto]]=0,"NO","SI")</f>
        <v>NO</v>
      </c>
      <c r="E174" s="17" t="s">
        <v>16</v>
      </c>
      <c r="F174" s="17" t="s">
        <v>227</v>
      </c>
      <c r="G174" s="20" t="s">
        <v>74</v>
      </c>
      <c r="H174" s="20" t="s">
        <v>43</v>
      </c>
      <c r="I174" s="19" t="s">
        <v>44</v>
      </c>
      <c r="J174" s="17" t="s">
        <v>81</v>
      </c>
      <c r="K174" s="18" t="s">
        <v>82</v>
      </c>
      <c r="L174" s="18" t="s">
        <v>531</v>
      </c>
      <c r="M174" s="18" t="str" cm="1">
        <f t="array" aca="1" ref="M174" ca="1">IF(INDIRECT(CONCATENATE(TablaDatosCompletos[[#This Row],[CodigoProyecto]],"!B",CELL("fila",INDIRECT(TablaDatosCompletos[[#This Row],[Referencia]]))))="Incluir","SI","NO")</f>
        <v>NO</v>
      </c>
      <c r="N174" s="40" cm="1">
        <f t="array" aca="1" ref="N174" ca="1">IF(TablaDatosCompletos[[#This Row],[UsarAI]]="NO",0,INDIRECT(CONCATENATE(TablaDatosCompletos[[#This Row],[CodigoProyecto]],"!E",CELL("fila",INDIRECT(TablaDatosCompletos[[#This Row],[Referencia]]))+2)))</f>
        <v>0</v>
      </c>
      <c r="O174" s="18" t="str" cm="1">
        <f t="array" aca="1" ref="O174" ca="1">IF(INDIRECT(CONCATENATE(TablaDatosCompletos[[#This Row],[CodigoProyecto]],"!E",CELL("fila",INDIRECT(TablaDatosCompletos[[#This Row],[Referencia]]))+6))=0,"",INDIRECT(CONCATENATE(TablaDatosCompletos[[#This Row],[CodigoProyecto]],"!E",CELL("fila",INDIRECT(TablaDatosCompletos[[#This Row],[Referencia]]))+6)))</f>
        <v>RCO22</v>
      </c>
      <c r="P174" s="18" t="str" cm="1">
        <f t="array" aca="1" ref="P174"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74" s="18" cm="1">
        <f t="array" aca="1" ref="Q174" ca="1">IF(TablaDatosCompletos[[#This Row],[UsarAI]]="NO",0,INDIRECT(CONCATENATE(TablaDatosCompletos[[#This Row],[CodigoProyecto]],"!H",CELL("fila",INDIRECT(TablaDatosCompletos[[#This Row],[Referencia]]))+6)))</f>
        <v>0</v>
      </c>
      <c r="R174" s="18" t="str" cm="1">
        <f t="array" aca="1" ref="R174" ca="1">IF(INDIRECT(CONCATENATE(TablaDatosCompletos[[#This Row],[CodigoProyecto]],"!G",CELL("fila",INDIRECT(TablaDatosCompletos[[#This Row],[Referencia]]))+6))=0,"",INDIRECT(CONCATENATE(TablaDatosCompletos[[#This Row],[CodigoProyecto]],"!G",CELL("fila",INDIRECT(TablaDatosCompletos[[#This Row],[Referencia]]))+6)))</f>
        <v>KW  </v>
      </c>
      <c r="S174" s="125" t="str" cm="1">
        <f t="array" aca="1" ref="S174" ca="1">IF(INDIRECT(CONCATENATE(TablaDatosCompletos[[#This Row],[CodigoProyecto]],"!E",CELL("fila",INDIRECT(TablaDatosCompletos[[#This Row],[Referencia]]))+7))=0,"",INDIRECT(CONCATENATE(TablaDatosCompletos[[#This Row],[CodigoProyecto]],"!E",CELL("fila",INDIRECT(TablaDatosCompletos[[#This Row],[Referencia]]))+7)))</f>
        <v>RCR32</v>
      </c>
      <c r="T174" s="126" t="str" cm="1">
        <f t="array" aca="1" ref="T174"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74" s="127" cm="1">
        <f t="array" aca="1" ref="U174" ca="1">IF(TablaDatosCompletos[[#This Row],[UsarAI]]="NO",0,INDIRECT(CONCATENATE(TablaDatosCompletos[[#This Row],[CodigoProyecto]],"!H",CELL("fila",INDIRECT(TablaDatosCompletos[[#This Row],[Referencia]]))+7)))</f>
        <v>0</v>
      </c>
      <c r="V174" s="126" t="str" cm="1">
        <f t="array" aca="1" ref="V174" ca="1">IF(INDIRECT(CONCATENATE(TablaDatosCompletos[[#This Row],[CodigoProyecto]],"!G",CELL("fila",INDIRECT(TablaDatosCompletos[[#This Row],[Referencia]]))+7))=0,"",INDIRECT(CONCATENATE(TablaDatosCompletos[[#This Row],[CodigoProyecto]],"!G",CELL("fila",INDIRECT(TablaDatosCompletos[[#This Row],[Referencia]]))+7)))</f>
        <v>MW</v>
      </c>
    </row>
    <row r="175" spans="1:22" ht="72.5" x14ac:dyDescent="0.35">
      <c r="A175" s="17">
        <f>DatosGenerales!$D$7</f>
        <v>0</v>
      </c>
      <c r="B175" s="17">
        <f>DatosGenerales!$D$11</f>
        <v>0</v>
      </c>
      <c r="C175" s="17" cm="1">
        <f t="array" aca="1" ref="C175" ca="1">INDIRECT(CONCATENATE(TablaDatosCompletos[[#This Row],[CodigoProyecto]],"!$E$3"))</f>
        <v>0</v>
      </c>
      <c r="D175" s="17" t="str">
        <f ca="1">IF(TablaDatosCompletos[[#This Row],[Proyecto]]=0,"NO","SI")</f>
        <v>NO</v>
      </c>
      <c r="E175" s="17" t="s">
        <v>16</v>
      </c>
      <c r="F175" s="17" t="s">
        <v>227</v>
      </c>
      <c r="G175" s="20" t="s">
        <v>74</v>
      </c>
      <c r="H175" s="20" t="s">
        <v>43</v>
      </c>
      <c r="I175" s="19" t="s">
        <v>44</v>
      </c>
      <c r="J175" s="17" t="s">
        <v>83</v>
      </c>
      <c r="K175" s="18" t="s">
        <v>84</v>
      </c>
      <c r="L175" s="18" t="s">
        <v>532</v>
      </c>
      <c r="M175" s="18" t="str" cm="1">
        <f t="array" aca="1" ref="M175" ca="1">IF(INDIRECT(CONCATENATE(TablaDatosCompletos[[#This Row],[CodigoProyecto]],"!B",CELL("fila",INDIRECT(TablaDatosCompletos[[#This Row],[Referencia]]))))="Incluir","SI","NO")</f>
        <v>NO</v>
      </c>
      <c r="N175" s="40" cm="1">
        <f t="array" aca="1" ref="N175" ca="1">IF(TablaDatosCompletos[[#This Row],[UsarAI]]="NO",0,INDIRECT(CONCATENATE(TablaDatosCompletos[[#This Row],[CodigoProyecto]],"!E",CELL("fila",INDIRECT(TablaDatosCompletos[[#This Row],[Referencia]]))+2)))</f>
        <v>0</v>
      </c>
      <c r="O175" s="18" t="str" cm="1">
        <f t="array" aca="1" ref="O175" ca="1">IF(INDIRECT(CONCATENATE(TablaDatosCompletos[[#This Row],[CodigoProyecto]],"!E",CELL("fila",INDIRECT(TablaDatosCompletos[[#This Row],[Referencia]]))+6))=0,"",INDIRECT(CONCATENATE(TablaDatosCompletos[[#This Row],[CodigoProyecto]],"!E",CELL("fila",INDIRECT(TablaDatosCompletos[[#This Row],[Referencia]]))+6)))</f>
        <v>RCO22</v>
      </c>
      <c r="P175" s="18" t="str" cm="1">
        <f t="array" aca="1" ref="P175"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75" s="18" cm="1">
        <f t="array" aca="1" ref="Q175" ca="1">IF(TablaDatosCompletos[[#This Row],[UsarAI]]="NO",0,INDIRECT(CONCATENATE(TablaDatosCompletos[[#This Row],[CodigoProyecto]],"!H",CELL("fila",INDIRECT(TablaDatosCompletos[[#This Row],[Referencia]]))+6)))</f>
        <v>0</v>
      </c>
      <c r="R175" s="18" t="str" cm="1">
        <f t="array" aca="1" ref="R175" ca="1">IF(INDIRECT(CONCATENATE(TablaDatosCompletos[[#This Row],[CodigoProyecto]],"!G",CELL("fila",INDIRECT(TablaDatosCompletos[[#This Row],[Referencia]]))+6))=0,"",INDIRECT(CONCATENATE(TablaDatosCompletos[[#This Row],[CodigoProyecto]],"!G",CELL("fila",INDIRECT(TablaDatosCompletos[[#This Row],[Referencia]]))+6)))</f>
        <v>KW  </v>
      </c>
      <c r="S175" s="125" t="str" cm="1">
        <f t="array" aca="1" ref="S175" ca="1">IF(INDIRECT(CONCATENATE(TablaDatosCompletos[[#This Row],[CodigoProyecto]],"!E",CELL("fila",INDIRECT(TablaDatosCompletos[[#This Row],[Referencia]]))+7))=0,"",INDIRECT(CONCATENATE(TablaDatosCompletos[[#This Row],[CodigoProyecto]],"!E",CELL("fila",INDIRECT(TablaDatosCompletos[[#This Row],[Referencia]]))+7)))</f>
        <v>RCR32</v>
      </c>
      <c r="T175" s="126" t="str" cm="1">
        <f t="array" aca="1" ref="T175"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75" s="127" cm="1">
        <f t="array" aca="1" ref="U175" ca="1">IF(TablaDatosCompletos[[#This Row],[UsarAI]]="NO",0,INDIRECT(CONCATENATE(TablaDatosCompletos[[#This Row],[CodigoProyecto]],"!H",CELL("fila",INDIRECT(TablaDatosCompletos[[#This Row],[Referencia]]))+7)))</f>
        <v>0</v>
      </c>
      <c r="V175" s="126" t="str" cm="1">
        <f t="array" aca="1" ref="V175" ca="1">IF(INDIRECT(CONCATENATE(TablaDatosCompletos[[#This Row],[CodigoProyecto]],"!G",CELL("fila",INDIRECT(TablaDatosCompletos[[#This Row],[Referencia]]))+7))=0,"",INDIRECT(CONCATENATE(TablaDatosCompletos[[#This Row],[CodigoProyecto]],"!G",CELL("fila",INDIRECT(TablaDatosCompletos[[#This Row],[Referencia]]))+7)))</f>
        <v>MW</v>
      </c>
    </row>
    <row r="176" spans="1:22" ht="72.5" x14ac:dyDescent="0.35">
      <c r="A176" s="17">
        <f>DatosGenerales!$D$7</f>
        <v>0</v>
      </c>
      <c r="B176" s="17">
        <f>DatosGenerales!$D$11</f>
        <v>0</v>
      </c>
      <c r="C176" s="17" cm="1">
        <f t="array" aca="1" ref="C176" ca="1">INDIRECT(CONCATENATE(TablaDatosCompletos[[#This Row],[CodigoProyecto]],"!$E$3"))</f>
        <v>0</v>
      </c>
      <c r="D176" s="17" t="str">
        <f ca="1">IF(TablaDatosCompletos[[#This Row],[Proyecto]]=0,"NO","SI")</f>
        <v>NO</v>
      </c>
      <c r="E176" s="17" t="s">
        <v>16</v>
      </c>
      <c r="F176" s="17" t="s">
        <v>227</v>
      </c>
      <c r="G176" s="20" t="s">
        <v>74</v>
      </c>
      <c r="H176" s="20" t="s">
        <v>43</v>
      </c>
      <c r="I176" s="19" t="s">
        <v>44</v>
      </c>
      <c r="J176" s="17" t="s">
        <v>85</v>
      </c>
      <c r="K176" s="18" t="s">
        <v>86</v>
      </c>
      <c r="L176" s="18" t="s">
        <v>533</v>
      </c>
      <c r="M176" s="18" t="str" cm="1">
        <f t="array" aca="1" ref="M176" ca="1">IF(INDIRECT(CONCATENATE(TablaDatosCompletos[[#This Row],[CodigoProyecto]],"!B",CELL("fila",INDIRECT(TablaDatosCompletos[[#This Row],[Referencia]]))))="Incluir","SI","NO")</f>
        <v>NO</v>
      </c>
      <c r="N176" s="40" cm="1">
        <f t="array" aca="1" ref="N176" ca="1">IF(TablaDatosCompletos[[#This Row],[UsarAI]]="NO",0,INDIRECT(CONCATENATE(TablaDatosCompletos[[#This Row],[CodigoProyecto]],"!E",CELL("fila",INDIRECT(TablaDatosCompletos[[#This Row],[Referencia]]))+2)))</f>
        <v>0</v>
      </c>
      <c r="O176" s="18" t="str" cm="1">
        <f t="array" aca="1" ref="O176" ca="1">IF(INDIRECT(CONCATENATE(TablaDatosCompletos[[#This Row],[CodigoProyecto]],"!E",CELL("fila",INDIRECT(TablaDatosCompletos[[#This Row],[Referencia]]))+6))=0,"",INDIRECT(CONCATENATE(TablaDatosCompletos[[#This Row],[CodigoProyecto]],"!E",CELL("fila",INDIRECT(TablaDatosCompletos[[#This Row],[Referencia]]))+6)))</f>
        <v>RCO22</v>
      </c>
      <c r="P176" s="18" t="str" cm="1">
        <f t="array" aca="1" ref="P176"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76" s="18" cm="1">
        <f t="array" aca="1" ref="Q176" ca="1">IF(TablaDatosCompletos[[#This Row],[UsarAI]]="NO",0,INDIRECT(CONCATENATE(TablaDatosCompletos[[#This Row],[CodigoProyecto]],"!H",CELL("fila",INDIRECT(TablaDatosCompletos[[#This Row],[Referencia]]))+6)))</f>
        <v>0</v>
      </c>
      <c r="R176" s="18" t="str" cm="1">
        <f t="array" aca="1" ref="R176" ca="1">IF(INDIRECT(CONCATENATE(TablaDatosCompletos[[#This Row],[CodigoProyecto]],"!G",CELL("fila",INDIRECT(TablaDatosCompletos[[#This Row],[Referencia]]))+6))=0,"",INDIRECT(CONCATENATE(TablaDatosCompletos[[#This Row],[CodigoProyecto]],"!G",CELL("fila",INDIRECT(TablaDatosCompletos[[#This Row],[Referencia]]))+6)))</f>
        <v>KW  </v>
      </c>
      <c r="S176" s="125" t="str" cm="1">
        <f t="array" aca="1" ref="S176" ca="1">IF(INDIRECT(CONCATENATE(TablaDatosCompletos[[#This Row],[CodigoProyecto]],"!E",CELL("fila",INDIRECT(TablaDatosCompletos[[#This Row],[Referencia]]))+7))=0,"",INDIRECT(CONCATENATE(TablaDatosCompletos[[#This Row],[CodigoProyecto]],"!E",CELL("fila",INDIRECT(TablaDatosCompletos[[#This Row],[Referencia]]))+7)))</f>
        <v>RCR32</v>
      </c>
      <c r="T176" s="126" t="str" cm="1">
        <f t="array" aca="1" ref="T176"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76" s="127" cm="1">
        <f t="array" aca="1" ref="U176" ca="1">IF(TablaDatosCompletos[[#This Row],[UsarAI]]="NO",0,INDIRECT(CONCATENATE(TablaDatosCompletos[[#This Row],[CodigoProyecto]],"!H",CELL("fila",INDIRECT(TablaDatosCompletos[[#This Row],[Referencia]]))+7)))</f>
        <v>0</v>
      </c>
      <c r="V176" s="126" t="str" cm="1">
        <f t="array" aca="1" ref="V176" ca="1">IF(INDIRECT(CONCATENATE(TablaDatosCompletos[[#This Row],[CodigoProyecto]],"!G",CELL("fila",INDIRECT(TablaDatosCompletos[[#This Row],[Referencia]]))+7))=0,"",INDIRECT(CONCATENATE(TablaDatosCompletos[[#This Row],[CodigoProyecto]],"!G",CELL("fila",INDIRECT(TablaDatosCompletos[[#This Row],[Referencia]]))+7)))</f>
        <v>MW</v>
      </c>
    </row>
    <row r="177" spans="1:22" ht="72.5" x14ac:dyDescent="0.35">
      <c r="A177" s="17">
        <f>DatosGenerales!$D$7</f>
        <v>0</v>
      </c>
      <c r="B177" s="17">
        <f>DatosGenerales!$D$11</f>
        <v>0</v>
      </c>
      <c r="C177" s="17" cm="1">
        <f t="array" aca="1" ref="C177" ca="1">INDIRECT(CONCATENATE(TablaDatosCompletos[[#This Row],[CodigoProyecto]],"!$E$3"))</f>
        <v>0</v>
      </c>
      <c r="D177" s="17" t="str">
        <f ca="1">IF(TablaDatosCompletos[[#This Row],[Proyecto]]=0,"NO","SI")</f>
        <v>NO</v>
      </c>
      <c r="E177" s="17" t="s">
        <v>16</v>
      </c>
      <c r="F177" s="17" t="s">
        <v>227</v>
      </c>
      <c r="G177" s="20" t="s">
        <v>74</v>
      </c>
      <c r="H177" s="20" t="s">
        <v>43</v>
      </c>
      <c r="I177" s="19" t="s">
        <v>44</v>
      </c>
      <c r="J177" s="17" t="s">
        <v>87</v>
      </c>
      <c r="K177" s="18" t="s">
        <v>88</v>
      </c>
      <c r="L177" s="18" t="s">
        <v>534</v>
      </c>
      <c r="M177" s="18" t="str" cm="1">
        <f t="array" aca="1" ref="M177" ca="1">IF(INDIRECT(CONCATENATE(TablaDatosCompletos[[#This Row],[CodigoProyecto]],"!B",CELL("fila",INDIRECT(TablaDatosCompletos[[#This Row],[Referencia]]))))="Incluir","SI","NO")</f>
        <v>NO</v>
      </c>
      <c r="N177" s="40" cm="1">
        <f t="array" aca="1" ref="N177" ca="1">IF(TablaDatosCompletos[[#This Row],[UsarAI]]="NO",0,INDIRECT(CONCATENATE(TablaDatosCompletos[[#This Row],[CodigoProyecto]],"!E",CELL("fila",INDIRECT(TablaDatosCompletos[[#This Row],[Referencia]]))+2)))</f>
        <v>0</v>
      </c>
      <c r="O177" s="18" t="str" cm="1">
        <f t="array" aca="1" ref="O177" ca="1">IF(INDIRECT(CONCATENATE(TablaDatosCompletos[[#This Row],[CodigoProyecto]],"!E",CELL("fila",INDIRECT(TablaDatosCompletos[[#This Row],[Referencia]]))+6))=0,"",INDIRECT(CONCATENATE(TablaDatosCompletos[[#This Row],[CodigoProyecto]],"!E",CELL("fila",INDIRECT(TablaDatosCompletos[[#This Row],[Referencia]]))+6)))</f>
        <v>RCO22</v>
      </c>
      <c r="P177" s="18" t="str" cm="1">
        <f t="array" aca="1" ref="P177"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77" s="18" cm="1">
        <f t="array" aca="1" ref="Q177" ca="1">IF(TablaDatosCompletos[[#This Row],[UsarAI]]="NO",0,INDIRECT(CONCATENATE(TablaDatosCompletos[[#This Row],[CodigoProyecto]],"!H",CELL("fila",INDIRECT(TablaDatosCompletos[[#This Row],[Referencia]]))+6)))</f>
        <v>0</v>
      </c>
      <c r="R177" s="18" t="str" cm="1">
        <f t="array" aca="1" ref="R177" ca="1">IF(INDIRECT(CONCATENATE(TablaDatosCompletos[[#This Row],[CodigoProyecto]],"!G",CELL("fila",INDIRECT(TablaDatosCompletos[[#This Row],[Referencia]]))+6))=0,"",INDIRECT(CONCATENATE(TablaDatosCompletos[[#This Row],[CodigoProyecto]],"!G",CELL("fila",INDIRECT(TablaDatosCompletos[[#This Row],[Referencia]]))+6)))</f>
        <v>KW  </v>
      </c>
      <c r="S177" s="125" t="str" cm="1">
        <f t="array" aca="1" ref="S177" ca="1">IF(INDIRECT(CONCATENATE(TablaDatosCompletos[[#This Row],[CodigoProyecto]],"!E",CELL("fila",INDIRECT(TablaDatosCompletos[[#This Row],[Referencia]]))+7))=0,"",INDIRECT(CONCATENATE(TablaDatosCompletos[[#This Row],[CodigoProyecto]],"!E",CELL("fila",INDIRECT(TablaDatosCompletos[[#This Row],[Referencia]]))+7)))</f>
        <v>RCR32</v>
      </c>
      <c r="T177" s="126" t="str" cm="1">
        <f t="array" aca="1" ref="T177"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77" s="127" cm="1">
        <f t="array" aca="1" ref="U177" ca="1">IF(TablaDatosCompletos[[#This Row],[UsarAI]]="NO",0,INDIRECT(CONCATENATE(TablaDatosCompletos[[#This Row],[CodigoProyecto]],"!H",CELL("fila",INDIRECT(TablaDatosCompletos[[#This Row],[Referencia]]))+7)))</f>
        <v>0</v>
      </c>
      <c r="V177" s="126" t="str" cm="1">
        <f t="array" aca="1" ref="V177" ca="1">IF(INDIRECT(CONCATENATE(TablaDatosCompletos[[#This Row],[CodigoProyecto]],"!G",CELL("fila",INDIRECT(TablaDatosCompletos[[#This Row],[Referencia]]))+7))=0,"",INDIRECT(CONCATENATE(TablaDatosCompletos[[#This Row],[CodigoProyecto]],"!G",CELL("fila",INDIRECT(TablaDatosCompletos[[#This Row],[Referencia]]))+7)))</f>
        <v>MW</v>
      </c>
    </row>
    <row r="178" spans="1:22" ht="72.5" x14ac:dyDescent="0.35">
      <c r="A178" s="17">
        <f>DatosGenerales!$D$7</f>
        <v>0</v>
      </c>
      <c r="B178" s="17">
        <f>DatosGenerales!$D$11</f>
        <v>0</v>
      </c>
      <c r="C178" s="17" cm="1">
        <f t="array" aca="1" ref="C178" ca="1">INDIRECT(CONCATENATE(TablaDatosCompletos[[#This Row],[CodigoProyecto]],"!$E$3"))</f>
        <v>0</v>
      </c>
      <c r="D178" s="17" t="str">
        <f ca="1">IF(TablaDatosCompletos[[#This Row],[Proyecto]]=0,"NO","SI")</f>
        <v>NO</v>
      </c>
      <c r="E178" s="17" t="s">
        <v>16</v>
      </c>
      <c r="F178" s="17" t="s">
        <v>227</v>
      </c>
      <c r="G178" s="20" t="s">
        <v>74</v>
      </c>
      <c r="H178" s="20" t="s">
        <v>43</v>
      </c>
      <c r="I178" s="19" t="s">
        <v>44</v>
      </c>
      <c r="J178" s="17" t="s">
        <v>89</v>
      </c>
      <c r="K178" s="18" t="s">
        <v>90</v>
      </c>
      <c r="L178" s="18" t="s">
        <v>535</v>
      </c>
      <c r="M178" s="18" t="str" cm="1">
        <f t="array" aca="1" ref="M178" ca="1">IF(INDIRECT(CONCATENATE(TablaDatosCompletos[[#This Row],[CodigoProyecto]],"!B",CELL("fila",INDIRECT(TablaDatosCompletos[[#This Row],[Referencia]]))))="Incluir","SI","NO")</f>
        <v>NO</v>
      </c>
      <c r="N178" s="40" cm="1">
        <f t="array" aca="1" ref="N178" ca="1">IF(TablaDatosCompletos[[#This Row],[UsarAI]]="NO",0,INDIRECT(CONCATENATE(TablaDatosCompletos[[#This Row],[CodigoProyecto]],"!E",CELL("fila",INDIRECT(TablaDatosCompletos[[#This Row],[Referencia]]))+2)))</f>
        <v>0</v>
      </c>
      <c r="O178" s="18" t="str" cm="1">
        <f t="array" aca="1" ref="O178" ca="1">IF(INDIRECT(CONCATENATE(TablaDatosCompletos[[#This Row],[CodigoProyecto]],"!E",CELL("fila",INDIRECT(TablaDatosCompletos[[#This Row],[Referencia]]))+6))=0,"",INDIRECT(CONCATENATE(TablaDatosCompletos[[#This Row],[CodigoProyecto]],"!E",CELL("fila",INDIRECT(TablaDatosCompletos[[#This Row],[Referencia]]))+6)))</f>
        <v>RCO22</v>
      </c>
      <c r="P178" s="18" t="str" cm="1">
        <f t="array" aca="1" ref="P178"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78" s="18" cm="1">
        <f t="array" aca="1" ref="Q178" ca="1">IF(TablaDatosCompletos[[#This Row],[UsarAI]]="NO",0,INDIRECT(CONCATENATE(TablaDatosCompletos[[#This Row],[CodigoProyecto]],"!H",CELL("fila",INDIRECT(TablaDatosCompletos[[#This Row],[Referencia]]))+6)))</f>
        <v>0</v>
      </c>
      <c r="R178" s="18" t="str" cm="1">
        <f t="array" aca="1" ref="R178" ca="1">IF(INDIRECT(CONCATENATE(TablaDatosCompletos[[#This Row],[CodigoProyecto]],"!G",CELL("fila",INDIRECT(TablaDatosCompletos[[#This Row],[Referencia]]))+6))=0,"",INDIRECT(CONCATENATE(TablaDatosCompletos[[#This Row],[CodigoProyecto]],"!G",CELL("fila",INDIRECT(TablaDatosCompletos[[#This Row],[Referencia]]))+6)))</f>
        <v>KW  </v>
      </c>
      <c r="S178" s="125" t="str" cm="1">
        <f t="array" aca="1" ref="S178" ca="1">IF(INDIRECT(CONCATENATE(TablaDatosCompletos[[#This Row],[CodigoProyecto]],"!E",CELL("fila",INDIRECT(TablaDatosCompletos[[#This Row],[Referencia]]))+7))=0,"",INDIRECT(CONCATENATE(TablaDatosCompletos[[#This Row],[CodigoProyecto]],"!E",CELL("fila",INDIRECT(TablaDatosCompletos[[#This Row],[Referencia]]))+7)))</f>
        <v>RCR32</v>
      </c>
      <c r="T178" s="126" t="str" cm="1">
        <f t="array" aca="1" ref="T178"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78" s="127" cm="1">
        <f t="array" aca="1" ref="U178" ca="1">IF(TablaDatosCompletos[[#This Row],[UsarAI]]="NO",0,INDIRECT(CONCATENATE(TablaDatosCompletos[[#This Row],[CodigoProyecto]],"!H",CELL("fila",INDIRECT(TablaDatosCompletos[[#This Row],[Referencia]]))+7)))</f>
        <v>0</v>
      </c>
      <c r="V178" s="126" t="str" cm="1">
        <f t="array" aca="1" ref="V178" ca="1">IF(INDIRECT(CONCATENATE(TablaDatosCompletos[[#This Row],[CodigoProyecto]],"!G",CELL("fila",INDIRECT(TablaDatosCompletos[[#This Row],[Referencia]]))+7))=0,"",INDIRECT(CONCATENATE(TablaDatosCompletos[[#This Row],[CodigoProyecto]],"!G",CELL("fila",INDIRECT(TablaDatosCompletos[[#This Row],[Referencia]]))+7)))</f>
        <v>MW</v>
      </c>
    </row>
    <row r="179" spans="1:22" ht="72.5" x14ac:dyDescent="0.35">
      <c r="A179" s="17">
        <f>DatosGenerales!$D$7</f>
        <v>0</v>
      </c>
      <c r="B179" s="17">
        <f>DatosGenerales!$D$11</f>
        <v>0</v>
      </c>
      <c r="C179" s="17" cm="1">
        <f t="array" aca="1" ref="C179" ca="1">INDIRECT(CONCATENATE(TablaDatosCompletos[[#This Row],[CodigoProyecto]],"!$E$3"))</f>
        <v>0</v>
      </c>
      <c r="D179" s="17" t="str">
        <f ca="1">IF(TablaDatosCompletos[[#This Row],[Proyecto]]=0,"NO","SI")</f>
        <v>NO</v>
      </c>
      <c r="E179" s="17" t="s">
        <v>16</v>
      </c>
      <c r="F179" s="17" t="s">
        <v>227</v>
      </c>
      <c r="G179" s="20" t="s">
        <v>74</v>
      </c>
      <c r="H179" s="20" t="s">
        <v>43</v>
      </c>
      <c r="I179" s="19" t="s">
        <v>44</v>
      </c>
      <c r="J179" s="17" t="s">
        <v>91</v>
      </c>
      <c r="K179" s="18" t="s">
        <v>92</v>
      </c>
      <c r="L179" s="18" t="s">
        <v>536</v>
      </c>
      <c r="M179" s="18" t="str" cm="1">
        <f t="array" aca="1" ref="M179" ca="1">IF(INDIRECT(CONCATENATE(TablaDatosCompletos[[#This Row],[CodigoProyecto]],"!B",CELL("fila",INDIRECT(TablaDatosCompletos[[#This Row],[Referencia]]))))="Incluir","SI","NO")</f>
        <v>NO</v>
      </c>
      <c r="N179" s="40" cm="1">
        <f t="array" aca="1" ref="N179" ca="1">IF(TablaDatosCompletos[[#This Row],[UsarAI]]="NO",0,INDIRECT(CONCATENATE(TablaDatosCompletos[[#This Row],[CodigoProyecto]],"!E",CELL("fila",INDIRECT(TablaDatosCompletos[[#This Row],[Referencia]]))+2)))</f>
        <v>0</v>
      </c>
      <c r="O179" s="18" t="str" cm="1">
        <f t="array" aca="1" ref="O179" ca="1">IF(INDIRECT(CONCATENATE(TablaDatosCompletos[[#This Row],[CodigoProyecto]],"!E",CELL("fila",INDIRECT(TablaDatosCompletos[[#This Row],[Referencia]]))+6))=0,"",INDIRECT(CONCATENATE(TablaDatosCompletos[[#This Row],[CodigoProyecto]],"!E",CELL("fila",INDIRECT(TablaDatosCompletos[[#This Row],[Referencia]]))+6)))</f>
        <v>RCO22</v>
      </c>
      <c r="P179" s="18" t="str" cm="1">
        <f t="array" aca="1" ref="P179"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179" s="18" cm="1">
        <f t="array" aca="1" ref="Q179" ca="1">IF(TablaDatosCompletos[[#This Row],[UsarAI]]="NO",0,INDIRECT(CONCATENATE(TablaDatosCompletos[[#This Row],[CodigoProyecto]],"!H",CELL("fila",INDIRECT(TablaDatosCompletos[[#This Row],[Referencia]]))+6)))</f>
        <v>0</v>
      </c>
      <c r="R179" s="18" t="str" cm="1">
        <f t="array" aca="1" ref="R179" ca="1">IF(INDIRECT(CONCATENATE(TablaDatosCompletos[[#This Row],[CodigoProyecto]],"!G",CELL("fila",INDIRECT(TablaDatosCompletos[[#This Row],[Referencia]]))+6))=0,"",INDIRECT(CONCATENATE(TablaDatosCompletos[[#This Row],[CodigoProyecto]],"!G",CELL("fila",INDIRECT(TablaDatosCompletos[[#This Row],[Referencia]]))+6)))</f>
        <v>KW  </v>
      </c>
      <c r="S179" s="125" t="str" cm="1">
        <f t="array" aca="1" ref="S179" ca="1">IF(INDIRECT(CONCATENATE(TablaDatosCompletos[[#This Row],[CodigoProyecto]],"!E",CELL("fila",INDIRECT(TablaDatosCompletos[[#This Row],[Referencia]]))+7))=0,"",INDIRECT(CONCATENATE(TablaDatosCompletos[[#This Row],[CodigoProyecto]],"!E",CELL("fila",INDIRECT(TablaDatosCompletos[[#This Row],[Referencia]]))+7)))</f>
        <v>RCR32</v>
      </c>
      <c r="T179" s="126" t="str" cm="1">
        <f t="array" aca="1" ref="T179"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179" s="127" cm="1">
        <f t="array" aca="1" ref="U179" ca="1">IF(TablaDatosCompletos[[#This Row],[UsarAI]]="NO",0,INDIRECT(CONCATENATE(TablaDatosCompletos[[#This Row],[CodigoProyecto]],"!H",CELL("fila",INDIRECT(TablaDatosCompletos[[#This Row],[Referencia]]))+7)))</f>
        <v>0</v>
      </c>
      <c r="V179" s="126" t="str" cm="1">
        <f t="array" aca="1" ref="V179" ca="1">IF(INDIRECT(CONCATENATE(TablaDatosCompletos[[#This Row],[CodigoProyecto]],"!G",CELL("fila",INDIRECT(TablaDatosCompletos[[#This Row],[Referencia]]))+7))=0,"",INDIRECT(CONCATENATE(TablaDatosCompletos[[#This Row],[CodigoProyecto]],"!G",CELL("fila",INDIRECT(TablaDatosCompletos[[#This Row],[Referencia]]))+7)))</f>
        <v>MW</v>
      </c>
    </row>
    <row r="180" spans="1:22" ht="72.5" x14ac:dyDescent="0.35">
      <c r="A180" s="17">
        <f>DatosGenerales!$D$7</f>
        <v>0</v>
      </c>
      <c r="B180" s="17">
        <f>DatosGenerales!$D$11</f>
        <v>0</v>
      </c>
      <c r="C180" s="17" cm="1">
        <f t="array" aca="1" ref="C180" ca="1">INDIRECT(CONCATENATE(TablaDatosCompletos[[#This Row],[CodigoProyecto]],"!$E$3"))</f>
        <v>0</v>
      </c>
      <c r="D180" s="17" t="str">
        <f ca="1">IF(TablaDatosCompletos[[#This Row],[Proyecto]]=0,"NO","SI")</f>
        <v>NO</v>
      </c>
      <c r="E180" s="17" t="s">
        <v>16</v>
      </c>
      <c r="F180" s="17" t="s">
        <v>227</v>
      </c>
      <c r="G180" s="20" t="s">
        <v>74</v>
      </c>
      <c r="H180" s="20" t="s">
        <v>45</v>
      </c>
      <c r="I180" s="19" t="s">
        <v>46</v>
      </c>
      <c r="J180" s="17" t="s">
        <v>93</v>
      </c>
      <c r="K180" s="18" t="s">
        <v>94</v>
      </c>
      <c r="L180" s="18" t="s">
        <v>537</v>
      </c>
      <c r="M180" s="18" t="str" cm="1">
        <f t="array" aca="1" ref="M180" ca="1">IF(INDIRECT(CONCATENATE(TablaDatosCompletos[[#This Row],[CodigoProyecto]],"!B",CELL("fila",INDIRECT(TablaDatosCompletos[[#This Row],[Referencia]]))))="Incluir","SI","NO")</f>
        <v>NO</v>
      </c>
      <c r="N180" s="40" cm="1">
        <f t="array" aca="1" ref="N180" ca="1">IF(TablaDatosCompletos[[#This Row],[UsarAI]]="NO",0,INDIRECT(CONCATENATE(TablaDatosCompletos[[#This Row],[CodigoProyecto]],"!E",CELL("fila",INDIRECT(TablaDatosCompletos[[#This Row],[Referencia]]))+2)))</f>
        <v>0</v>
      </c>
      <c r="O180" s="18" t="str" cm="1">
        <f t="array" aca="1" ref="O180" ca="1">IF(INDIRECT(CONCATENATE(TablaDatosCompletos[[#This Row],[CodigoProyecto]],"!E",CELL("fila",INDIRECT(TablaDatosCompletos[[#This Row],[Referencia]]))+6))=0,"",INDIRECT(CONCATENATE(TablaDatosCompletos[[#This Row],[CodigoProyecto]],"!E",CELL("fila",INDIRECT(TablaDatosCompletos[[#This Row],[Referencia]]))+6)))</f>
        <v>RCO54</v>
      </c>
      <c r="P180" s="18" t="str" cm="1">
        <f t="array" aca="1" ref="P180" ca="1">IF(INDIRECT(CONCATENATE(TablaDatosCompletos[[#This Row],[CodigoProyecto]],"!F",CELL("fila",INDIRECT(TablaDatosCompletos[[#This Row],[Referencia]]))+6))=0,"",INDIRECT(CONCATENATE(TablaDatosCompletos[[#This Row],[CodigoProyecto]],"!F",CELL("fila",INDIRECT(TablaDatosCompletos[[#This Row],[Referencia]]))+6)))</f>
        <v>RCO54 Intermodal</v>
      </c>
      <c r="Q180" s="18" cm="1">
        <f t="array" aca="1" ref="Q180" ca="1">IF(TablaDatosCompletos[[#This Row],[UsarAI]]="NO",0,INDIRECT(CONCATENATE(TablaDatosCompletos[[#This Row],[CodigoProyecto]],"!H",CELL("fila",INDIRECT(TablaDatosCompletos[[#This Row],[Referencia]]))+6)))</f>
        <v>0</v>
      </c>
      <c r="R180" s="18" t="str" cm="1">
        <f t="array" aca="1" ref="R180" ca="1">IF(INDIRECT(CONCATENATE(TablaDatosCompletos[[#This Row],[CodigoProyecto]],"!G",CELL("fila",INDIRECT(TablaDatosCompletos[[#This Row],[Referencia]]))+6))=0,"",INDIRECT(CONCATENATE(TablaDatosCompletos[[#This Row],[CodigoProyecto]],"!G",CELL("fila",INDIRECT(TablaDatosCompletos[[#This Row],[Referencia]]))+6)))</f>
        <v>RCO54:Conexiones intermodales</v>
      </c>
      <c r="S180" s="125" t="str" cm="1">
        <f t="array" aca="1" ref="S180" ca="1">IF(INDIRECT(CONCATENATE(TablaDatosCompletos[[#This Row],[CodigoProyecto]],"!E",CELL("fila",INDIRECT(TablaDatosCompletos[[#This Row],[Referencia]]))+7))=0,"",INDIRECT(CONCATENATE(TablaDatosCompletos[[#This Row],[CodigoProyecto]],"!E",CELL("fila",INDIRECT(TablaDatosCompletos[[#This Row],[Referencia]]))+7)))</f>
        <v>RCR62</v>
      </c>
      <c r="T180" s="126" t="str" cm="1">
        <f t="array" aca="1" ref="T180"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80" s="127" cm="1">
        <f t="array" aca="1" ref="U180" ca="1">IF(TablaDatosCompletos[[#This Row],[UsarAI]]="NO",0,INDIRECT(CONCATENATE(TablaDatosCompletos[[#This Row],[CodigoProyecto]],"!H",CELL("fila",INDIRECT(TablaDatosCompletos[[#This Row],[Referencia]]))+7)))</f>
        <v>0</v>
      </c>
      <c r="V180" s="126" t="str" cm="1">
        <f t="array" aca="1" ref="V180" ca="1">IF(INDIRECT(CONCATENATE(TablaDatosCompletos[[#This Row],[CodigoProyecto]],"!G",CELL("fila",INDIRECT(TablaDatosCompletos[[#This Row],[Referencia]]))+7))=0,"",INDIRECT(CONCATENATE(TablaDatosCompletos[[#This Row],[CodigoProyecto]],"!G",CELL("fila",INDIRECT(TablaDatosCompletos[[#This Row],[Referencia]]))+7)))</f>
        <v>RCR 62: Usuarios / año</v>
      </c>
    </row>
    <row r="181" spans="1:22" ht="72.5" x14ac:dyDescent="0.35">
      <c r="A181" s="17">
        <f>DatosGenerales!$D$7</f>
        <v>0</v>
      </c>
      <c r="B181" s="17">
        <f>DatosGenerales!$D$11</f>
        <v>0</v>
      </c>
      <c r="C181" s="17" cm="1">
        <f t="array" aca="1" ref="C181" ca="1">INDIRECT(CONCATENATE(TablaDatosCompletos[[#This Row],[CodigoProyecto]],"!$E$3"))</f>
        <v>0</v>
      </c>
      <c r="D181" s="17" t="str">
        <f ca="1">IF(TablaDatosCompletos[[#This Row],[Proyecto]]=0,"NO","SI")</f>
        <v>NO</v>
      </c>
      <c r="E181" s="17" t="s">
        <v>16</v>
      </c>
      <c r="F181" s="17" t="s">
        <v>227</v>
      </c>
      <c r="G181" s="20" t="s">
        <v>74</v>
      </c>
      <c r="H181" s="20" t="s">
        <v>45</v>
      </c>
      <c r="I181" s="19" t="s">
        <v>46</v>
      </c>
      <c r="J181" s="17" t="s">
        <v>95</v>
      </c>
      <c r="K181" s="18" t="s">
        <v>96</v>
      </c>
      <c r="L181" s="18" t="s">
        <v>538</v>
      </c>
      <c r="M181" s="18" t="str" cm="1">
        <f t="array" aca="1" ref="M181" ca="1">IF(INDIRECT(CONCATENATE(TablaDatosCompletos[[#This Row],[CodigoProyecto]],"!B",CELL("fila",INDIRECT(TablaDatosCompletos[[#This Row],[Referencia]]))))="Incluir","SI","NO")</f>
        <v>NO</v>
      </c>
      <c r="N181" s="40" cm="1">
        <f t="array" aca="1" ref="N181" ca="1">IF(TablaDatosCompletos[[#This Row],[UsarAI]]="NO",0,INDIRECT(CONCATENATE(TablaDatosCompletos[[#This Row],[CodigoProyecto]],"!E",CELL("fila",INDIRECT(TablaDatosCompletos[[#This Row],[Referencia]]))+2)))</f>
        <v>0</v>
      </c>
      <c r="O181" s="18" t="str" cm="1">
        <f t="array" aca="1" ref="O181" ca="1">IF(INDIRECT(CONCATENATE(TablaDatosCompletos[[#This Row],[CodigoProyecto]],"!E",CELL("fila",INDIRECT(TablaDatosCompletos[[#This Row],[Referencia]]))+6))=0,"",INDIRECT(CONCATENATE(TablaDatosCompletos[[#This Row],[CodigoProyecto]],"!E",CELL("fila",INDIRECT(TablaDatosCompletos[[#This Row],[Referencia]]))+6)))</f>
        <v>RCO57</v>
      </c>
      <c r="P181" s="18" t="str" cm="1">
        <f t="array" aca="1" ref="P181"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181" s="18" cm="1">
        <f t="array" aca="1" ref="Q181" ca="1">IF(TablaDatosCompletos[[#This Row],[UsarAI]]="NO",0,INDIRECT(CONCATENATE(TablaDatosCompletos[[#This Row],[CodigoProyecto]],"!H",CELL("fila",INDIRECT(TablaDatosCompletos[[#This Row],[Referencia]]))+6)))</f>
        <v>0</v>
      </c>
      <c r="R181" s="18" t="str" cm="1">
        <f t="array" aca="1" ref="R181" ca="1">IF(INDIRECT(CONCATENATE(TablaDatosCompletos[[#This Row],[CodigoProyecto]],"!G",CELL("fila",INDIRECT(TablaDatosCompletos[[#This Row],[Referencia]]))+6))=0,"",INDIRECT(CONCATENATE(TablaDatosCompletos[[#This Row],[CodigoProyecto]],"!G",CELL("fila",INDIRECT(TablaDatosCompletos[[#This Row],[Referencia]]))+6)))</f>
        <v>RCO 57:Pasajeros</v>
      </c>
      <c r="S181" s="125" t="str" cm="1">
        <f t="array" aca="1" ref="S181" ca="1">IF(INDIRECT(CONCATENATE(TablaDatosCompletos[[#This Row],[CodigoProyecto]],"!E",CELL("fila",INDIRECT(TablaDatosCompletos[[#This Row],[Referencia]]))+7))=0,"",INDIRECT(CONCATENATE(TablaDatosCompletos[[#This Row],[CodigoProyecto]],"!E",CELL("fila",INDIRECT(TablaDatosCompletos[[#This Row],[Referencia]]))+7)))</f>
        <v>RCR62</v>
      </c>
      <c r="T181" s="126" t="str" cm="1">
        <f t="array" aca="1" ref="T181"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81" s="127" cm="1">
        <f t="array" aca="1" ref="U181" ca="1">IF(TablaDatosCompletos[[#This Row],[UsarAI]]="NO",0,INDIRECT(CONCATENATE(TablaDatosCompletos[[#This Row],[CodigoProyecto]],"!H",CELL("fila",INDIRECT(TablaDatosCompletos[[#This Row],[Referencia]]))+7)))</f>
        <v>0</v>
      </c>
      <c r="V181" s="126" t="str" cm="1">
        <f t="array" aca="1" ref="V181" ca="1">IF(INDIRECT(CONCATENATE(TablaDatosCompletos[[#This Row],[CodigoProyecto]],"!G",CELL("fila",INDIRECT(TablaDatosCompletos[[#This Row],[Referencia]]))+7))=0,"",INDIRECT(CONCATENATE(TablaDatosCompletos[[#This Row],[CodigoProyecto]],"!G",CELL("fila",INDIRECT(TablaDatosCompletos[[#This Row],[Referencia]]))+7)))</f>
        <v>RCR 62: Usuarios / año</v>
      </c>
    </row>
    <row r="182" spans="1:22" ht="72.5" x14ac:dyDescent="0.35">
      <c r="A182" s="17">
        <f>DatosGenerales!$D$7</f>
        <v>0</v>
      </c>
      <c r="B182" s="17">
        <f>DatosGenerales!$D$11</f>
        <v>0</v>
      </c>
      <c r="C182" s="17" cm="1">
        <f t="array" aca="1" ref="C182" ca="1">INDIRECT(CONCATENATE(TablaDatosCompletos[[#This Row],[CodigoProyecto]],"!$E$3"))</f>
        <v>0</v>
      </c>
      <c r="D182" s="17" t="str">
        <f ca="1">IF(TablaDatosCompletos[[#This Row],[Proyecto]]=0,"NO","SI")</f>
        <v>NO</v>
      </c>
      <c r="E182" s="17" t="s">
        <v>16</v>
      </c>
      <c r="F182" s="17" t="s">
        <v>227</v>
      </c>
      <c r="G182" s="20" t="s">
        <v>74</v>
      </c>
      <c r="H182" s="20" t="s">
        <v>45</v>
      </c>
      <c r="I182" s="19" t="s">
        <v>46</v>
      </c>
      <c r="J182" s="17" t="s">
        <v>97</v>
      </c>
      <c r="K182" s="18" t="s">
        <v>98</v>
      </c>
      <c r="L182" s="18" t="s">
        <v>539</v>
      </c>
      <c r="M182" s="18" t="str" cm="1">
        <f t="array" aca="1" ref="M182" ca="1">IF(INDIRECT(CONCATENATE(TablaDatosCompletos[[#This Row],[CodigoProyecto]],"!B",CELL("fila",INDIRECT(TablaDatosCompletos[[#This Row],[Referencia]]))))="Incluir","SI","NO")</f>
        <v>NO</v>
      </c>
      <c r="N182" s="40" cm="1">
        <f t="array" aca="1" ref="N182" ca="1">IF(TablaDatosCompletos[[#This Row],[UsarAI]]="NO",0,INDIRECT(CONCATENATE(TablaDatosCompletos[[#This Row],[CodigoProyecto]],"!E",CELL("fila",INDIRECT(TablaDatosCompletos[[#This Row],[Referencia]]))+2)))</f>
        <v>0</v>
      </c>
      <c r="O182" s="18" t="str" cm="1">
        <f t="array" aca="1" ref="O182" ca="1">IF(INDIRECT(CONCATENATE(TablaDatosCompletos[[#This Row],[CodigoProyecto]],"!E",CELL("fila",INDIRECT(TablaDatosCompletos[[#This Row],[Referencia]]))+6))=0,"",INDIRECT(CONCATENATE(TablaDatosCompletos[[#This Row],[CodigoProyecto]],"!E",CELL("fila",INDIRECT(TablaDatosCompletos[[#This Row],[Referencia]]))+6)))</f>
        <v>RCO58</v>
      </c>
      <c r="P182" s="18" t="str" cm="1">
        <f t="array" aca="1" ref="P182"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182" s="18" cm="1">
        <f t="array" aca="1" ref="Q182" ca="1">IF(TablaDatosCompletos[[#This Row],[UsarAI]]="NO",0,INDIRECT(CONCATENATE(TablaDatosCompletos[[#This Row],[CodigoProyecto]],"!H",CELL("fila",INDIRECT(TablaDatosCompletos[[#This Row],[Referencia]]))+6)))</f>
        <v>0</v>
      </c>
      <c r="R182" s="18" t="str" cm="1">
        <f t="array" aca="1" ref="R182" ca="1">IF(INDIRECT(CONCATENATE(TablaDatosCompletos[[#This Row],[CodigoProyecto]],"!G",CELL("fila",INDIRECT(TablaDatosCompletos[[#This Row],[Referencia]]))+6))=0,"",INDIRECT(CONCATENATE(TablaDatosCompletos[[#This Row],[CodigoProyecto]],"!G",CELL("fila",INDIRECT(TablaDatosCompletos[[#This Row],[Referencia]]))+6)))</f>
        <v>RCO 58:  Km</v>
      </c>
      <c r="S182" s="125" t="str" cm="1">
        <f t="array" aca="1" ref="S182" ca="1">IF(INDIRECT(CONCATENATE(TablaDatosCompletos[[#This Row],[CodigoProyecto]],"!E",CELL("fila",INDIRECT(TablaDatosCompletos[[#This Row],[Referencia]]))+7))=0,"",INDIRECT(CONCATENATE(TablaDatosCompletos[[#This Row],[CodigoProyecto]],"!E",CELL("fila",INDIRECT(TablaDatosCompletos[[#This Row],[Referencia]]))+7)))</f>
        <v>RCR64</v>
      </c>
      <c r="T182" s="126" t="str" cm="1">
        <f t="array" aca="1" ref="T182"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182" s="127" cm="1">
        <f t="array" aca="1" ref="U182" ca="1">IF(TablaDatosCompletos[[#This Row],[UsarAI]]="NO",0,INDIRECT(CONCATENATE(TablaDatosCompletos[[#This Row],[CodigoProyecto]],"!H",CELL("fila",INDIRECT(TablaDatosCompletos[[#This Row],[Referencia]]))+7)))</f>
        <v>0</v>
      </c>
      <c r="V182" s="126" t="str" cm="1">
        <f t="array" aca="1" ref="V182" ca="1">IF(INDIRECT(CONCATENATE(TablaDatosCompletos[[#This Row],[CodigoProyecto]],"!G",CELL("fila",INDIRECT(TablaDatosCompletos[[#This Row],[Referencia]]))+7))=0,"",INDIRECT(CONCATENATE(TablaDatosCompletos[[#This Row],[CodigoProyecto]],"!G",CELL("fila",INDIRECT(TablaDatosCompletos[[#This Row],[Referencia]]))+7)))</f>
        <v>RCR 64: Usuarios /año</v>
      </c>
    </row>
    <row r="183" spans="1:22" ht="72.5" x14ac:dyDescent="0.35">
      <c r="A183" s="17">
        <f>DatosGenerales!$D$7</f>
        <v>0</v>
      </c>
      <c r="B183" s="17">
        <f>DatosGenerales!$D$11</f>
        <v>0</v>
      </c>
      <c r="C183" s="17" cm="1">
        <f t="array" aca="1" ref="C183" ca="1">INDIRECT(CONCATENATE(TablaDatosCompletos[[#This Row],[CodigoProyecto]],"!$E$3"))</f>
        <v>0</v>
      </c>
      <c r="D183" s="17" t="str">
        <f ca="1">IF(TablaDatosCompletos[[#This Row],[Proyecto]]=0,"NO","SI")</f>
        <v>NO</v>
      </c>
      <c r="E183" s="17" t="s">
        <v>16</v>
      </c>
      <c r="F183" s="17" t="s">
        <v>227</v>
      </c>
      <c r="G183" s="20" t="s">
        <v>74</v>
      </c>
      <c r="H183" s="20" t="s">
        <v>45</v>
      </c>
      <c r="I183" s="40" t="s">
        <v>46</v>
      </c>
      <c r="J183" s="17" t="s">
        <v>99</v>
      </c>
      <c r="K183" s="18" t="s">
        <v>100</v>
      </c>
      <c r="L183" s="18" t="s">
        <v>540</v>
      </c>
      <c r="M183" s="18" t="str" cm="1">
        <f t="array" aca="1" ref="M183" ca="1">IF(INDIRECT(CONCATENATE(TablaDatosCompletos[[#This Row],[CodigoProyecto]],"!B",CELL("fila",INDIRECT(TablaDatosCompletos[[#This Row],[Referencia]]))))="Incluir","SI","NO")</f>
        <v>NO</v>
      </c>
      <c r="N183" s="40" cm="1">
        <f t="array" aca="1" ref="N183" ca="1">IF(TablaDatosCompletos[[#This Row],[UsarAI]]="NO",0,INDIRECT(CONCATENATE(TablaDatosCompletos[[#This Row],[CodigoProyecto]],"!E",CELL("fila",INDIRECT(TablaDatosCompletos[[#This Row],[Referencia]]))+2)))</f>
        <v>0</v>
      </c>
      <c r="O183" s="18" t="str" cm="1">
        <f t="array" aca="1" ref="O183" ca="1">IF(INDIRECT(CONCATENATE(TablaDatosCompletos[[#This Row],[CodigoProyecto]],"!E",CELL("fila",INDIRECT(TablaDatosCompletos[[#This Row],[Referencia]]))+6))=0,"",INDIRECT(CONCATENATE(TablaDatosCompletos[[#This Row],[CodigoProyecto]],"!E",CELL("fila",INDIRECT(TablaDatosCompletos[[#This Row],[Referencia]]))+6)))</f>
        <v>RCO54</v>
      </c>
      <c r="P183" s="18" t="str" cm="1">
        <f t="array" aca="1" ref="P183" ca="1">IF(INDIRECT(CONCATENATE(TablaDatosCompletos[[#This Row],[CodigoProyecto]],"!F",CELL("fila",INDIRECT(TablaDatosCompletos[[#This Row],[Referencia]]))+6))=0,"",INDIRECT(CONCATENATE(TablaDatosCompletos[[#This Row],[CodigoProyecto]],"!F",CELL("fila",INDIRECT(TablaDatosCompletos[[#This Row],[Referencia]]))+6)))</f>
        <v>RCO54 Intermodal</v>
      </c>
      <c r="Q183" s="18" cm="1">
        <f t="array" aca="1" ref="Q183" ca="1">IF(TablaDatosCompletos[[#This Row],[UsarAI]]="NO",0,INDIRECT(CONCATENATE(TablaDatosCompletos[[#This Row],[CodigoProyecto]],"!H",CELL("fila",INDIRECT(TablaDatosCompletos[[#This Row],[Referencia]]))+6)))</f>
        <v>0</v>
      </c>
      <c r="R183" s="18" t="str" cm="1">
        <f t="array" aca="1" ref="R183" ca="1">IF(INDIRECT(CONCATENATE(TablaDatosCompletos[[#This Row],[CodigoProyecto]],"!G",CELL("fila",INDIRECT(TablaDatosCompletos[[#This Row],[Referencia]]))+6))=0,"",INDIRECT(CONCATENATE(TablaDatosCompletos[[#This Row],[CodigoProyecto]],"!G",CELL("fila",INDIRECT(TablaDatosCompletos[[#This Row],[Referencia]]))+6)))</f>
        <v>RCO54:Conexiones intermodales</v>
      </c>
      <c r="S183" s="125" t="str" cm="1">
        <f t="array" aca="1" ref="S183" ca="1">IF(INDIRECT(CONCATENATE(TablaDatosCompletos[[#This Row],[CodigoProyecto]],"!E",CELL("fila",INDIRECT(TablaDatosCompletos[[#This Row],[Referencia]]))+7))=0,"",INDIRECT(CONCATENATE(TablaDatosCompletos[[#This Row],[CodigoProyecto]],"!E",CELL("fila",INDIRECT(TablaDatosCompletos[[#This Row],[Referencia]]))+7)))</f>
        <v>RCR62</v>
      </c>
      <c r="T183" s="126" t="str" cm="1">
        <f t="array" aca="1" ref="T183"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83" s="127" cm="1">
        <f t="array" aca="1" ref="U183" ca="1">IF(TablaDatosCompletos[[#This Row],[UsarAI]]="NO",0,INDIRECT(CONCATENATE(TablaDatosCompletos[[#This Row],[CodigoProyecto]],"!H",CELL("fila",INDIRECT(TablaDatosCompletos[[#This Row],[Referencia]]))+7)))</f>
        <v>0</v>
      </c>
      <c r="V183" s="126" t="str" cm="1">
        <f t="array" aca="1" ref="V183" ca="1">IF(INDIRECT(CONCATENATE(TablaDatosCompletos[[#This Row],[CodigoProyecto]],"!G",CELL("fila",INDIRECT(TablaDatosCompletos[[#This Row],[Referencia]]))+7))=0,"",INDIRECT(CONCATENATE(TablaDatosCompletos[[#This Row],[CodigoProyecto]],"!G",CELL("fila",INDIRECT(TablaDatosCompletos[[#This Row],[Referencia]]))+7)))</f>
        <v>RCR 62: Usuarios / año</v>
      </c>
    </row>
    <row r="184" spans="1:22" ht="72.5" x14ac:dyDescent="0.35">
      <c r="A184" s="17">
        <f>DatosGenerales!$D$7</f>
        <v>0</v>
      </c>
      <c r="B184" s="17">
        <f>DatosGenerales!$D$11</f>
        <v>0</v>
      </c>
      <c r="C184" s="17" cm="1">
        <f t="array" aca="1" ref="C184" ca="1">INDIRECT(CONCATENATE(TablaDatosCompletos[[#This Row],[CodigoProyecto]],"!$E$3"))</f>
        <v>0</v>
      </c>
      <c r="D184" s="17" t="str">
        <f ca="1">IF(TablaDatosCompletos[[#This Row],[Proyecto]]=0,"NO","SI")</f>
        <v>NO</v>
      </c>
      <c r="E184" s="17" t="s">
        <v>16</v>
      </c>
      <c r="F184" s="17" t="s">
        <v>227</v>
      </c>
      <c r="G184" s="20" t="s">
        <v>74</v>
      </c>
      <c r="H184" s="20" t="s">
        <v>45</v>
      </c>
      <c r="I184" s="40" t="s">
        <v>46</v>
      </c>
      <c r="J184" s="17" t="s">
        <v>101</v>
      </c>
      <c r="K184" s="18" t="s">
        <v>102</v>
      </c>
      <c r="L184" s="18" t="s">
        <v>541</v>
      </c>
      <c r="M184" s="18" t="str" cm="1">
        <f t="array" aca="1" ref="M184" ca="1">IF(INDIRECT(CONCATENATE(TablaDatosCompletos[[#This Row],[CodigoProyecto]],"!B",CELL("fila",INDIRECT(TablaDatosCompletos[[#This Row],[Referencia]]))))="Incluir","SI","NO")</f>
        <v>NO</v>
      </c>
      <c r="N184" s="40" cm="1">
        <f t="array" aca="1" ref="N184" ca="1">IF(TablaDatosCompletos[[#This Row],[UsarAI]]="NO",0,INDIRECT(CONCATENATE(TablaDatosCompletos[[#This Row],[CodigoProyecto]],"!E",CELL("fila",INDIRECT(TablaDatosCompletos[[#This Row],[Referencia]]))+2)))</f>
        <v>0</v>
      </c>
      <c r="O184" s="18" t="str" cm="1">
        <f t="array" aca="1" ref="O184" ca="1">IF(INDIRECT(CONCATENATE(TablaDatosCompletos[[#This Row],[CodigoProyecto]],"!E",CELL("fila",INDIRECT(TablaDatosCompletos[[#This Row],[Referencia]]))+6))=0,"",INDIRECT(CONCATENATE(TablaDatosCompletos[[#This Row],[CodigoProyecto]],"!E",CELL("fila",INDIRECT(TablaDatosCompletos[[#This Row],[Referencia]]))+6)))</f>
        <v>RCO57</v>
      </c>
      <c r="P184" s="18" t="str" cm="1">
        <f t="array" aca="1" ref="P184"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184" s="18" cm="1">
        <f t="array" aca="1" ref="Q184" ca="1">IF(TablaDatosCompletos[[#This Row],[UsarAI]]="NO",0,INDIRECT(CONCATENATE(TablaDatosCompletos[[#This Row],[CodigoProyecto]],"!H",CELL("fila",INDIRECT(TablaDatosCompletos[[#This Row],[Referencia]]))+6)))</f>
        <v>0</v>
      </c>
      <c r="R184" s="18" t="str" cm="1">
        <f t="array" aca="1" ref="R184" ca="1">IF(INDIRECT(CONCATENATE(TablaDatosCompletos[[#This Row],[CodigoProyecto]],"!G",CELL("fila",INDIRECT(TablaDatosCompletos[[#This Row],[Referencia]]))+6))=0,"",INDIRECT(CONCATENATE(TablaDatosCompletos[[#This Row],[CodigoProyecto]],"!G",CELL("fila",INDIRECT(TablaDatosCompletos[[#This Row],[Referencia]]))+6)))</f>
        <v>RCO 57:Pasajeros</v>
      </c>
      <c r="S184" s="125" t="str" cm="1">
        <f t="array" aca="1" ref="S184" ca="1">IF(INDIRECT(CONCATENATE(TablaDatosCompletos[[#This Row],[CodigoProyecto]],"!E",CELL("fila",INDIRECT(TablaDatosCompletos[[#This Row],[Referencia]]))+7))=0,"",INDIRECT(CONCATENATE(TablaDatosCompletos[[#This Row],[CodigoProyecto]],"!E",CELL("fila",INDIRECT(TablaDatosCompletos[[#This Row],[Referencia]]))+7)))</f>
        <v>RCR62</v>
      </c>
      <c r="T184" s="126" t="str" cm="1">
        <f t="array" aca="1" ref="T184"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184" s="127" cm="1">
        <f t="array" aca="1" ref="U184" ca="1">IF(TablaDatosCompletos[[#This Row],[UsarAI]]="NO",0,INDIRECT(CONCATENATE(TablaDatosCompletos[[#This Row],[CodigoProyecto]],"!H",CELL("fila",INDIRECT(TablaDatosCompletos[[#This Row],[Referencia]]))+7)))</f>
        <v>0</v>
      </c>
      <c r="V184" s="126" t="str" cm="1">
        <f t="array" aca="1" ref="V184" ca="1">IF(INDIRECT(CONCATENATE(TablaDatosCompletos[[#This Row],[CodigoProyecto]],"!G",CELL("fila",INDIRECT(TablaDatosCompletos[[#This Row],[Referencia]]))+7))=0,"",INDIRECT(CONCATENATE(TablaDatosCompletos[[#This Row],[CodigoProyecto]],"!G",CELL("fila",INDIRECT(TablaDatosCompletos[[#This Row],[Referencia]]))+7)))</f>
        <v>RCR 62: Usuarios / año</v>
      </c>
    </row>
    <row r="185" spans="1:22" ht="130.5" x14ac:dyDescent="0.35">
      <c r="A185" s="17">
        <f>DatosGenerales!$D$7</f>
        <v>0</v>
      </c>
      <c r="B185" s="17">
        <f>DatosGenerales!$D$11</f>
        <v>0</v>
      </c>
      <c r="C185" s="17" cm="1">
        <f t="array" aca="1" ref="C185" ca="1">INDIRECT(CONCATENATE(TablaDatosCompletos[[#This Row],[CodigoProyecto]],"!$E$3"))</f>
        <v>0</v>
      </c>
      <c r="D185" s="17" t="str">
        <f ca="1">IF(TablaDatosCompletos[[#This Row],[Proyecto]]=0,"NO","SI")</f>
        <v>NO</v>
      </c>
      <c r="E185" s="17" t="s">
        <v>16</v>
      </c>
      <c r="F185" s="17" t="s">
        <v>227</v>
      </c>
      <c r="G185" s="20" t="s">
        <v>74</v>
      </c>
      <c r="H185" s="20" t="s">
        <v>47</v>
      </c>
      <c r="I185" s="40" t="s">
        <v>48</v>
      </c>
      <c r="J185" s="17" t="s">
        <v>103</v>
      </c>
      <c r="K185" s="18" t="s">
        <v>104</v>
      </c>
      <c r="L185" s="18" t="s">
        <v>542</v>
      </c>
      <c r="M185" s="18" t="str" cm="1">
        <f t="array" aca="1" ref="M185" ca="1">IF(INDIRECT(CONCATENATE(TablaDatosCompletos[[#This Row],[CodigoProyecto]],"!B",CELL("fila",INDIRECT(TablaDatosCompletos[[#This Row],[Referencia]]))))="Incluir","SI","NO")</f>
        <v>NO</v>
      </c>
      <c r="N185" s="40" cm="1">
        <f t="array" aca="1" ref="N185" ca="1">IF(TablaDatosCompletos[[#This Row],[UsarAI]]="NO",0,INDIRECT(CONCATENATE(TablaDatosCompletos[[#This Row],[CodigoProyecto]],"!E",CELL("fila",INDIRECT(TablaDatosCompletos[[#This Row],[Referencia]]))+2)))</f>
        <v>0</v>
      </c>
      <c r="O185" s="18" t="str" cm="1">
        <f t="array" aca="1" ref="O185" ca="1">IF(INDIRECT(CONCATENATE(TablaDatosCompletos[[#This Row],[CodigoProyecto]],"!E",CELL("fila",INDIRECT(TablaDatosCompletos[[#This Row],[Referencia]]))+6))=0,"",INDIRECT(CONCATENATE(TablaDatosCompletos[[#This Row],[CodigoProyecto]],"!E",CELL("fila",INDIRECT(TablaDatosCompletos[[#This Row],[Referencia]]))+6)))</f>
        <v>RCO26</v>
      </c>
      <c r="P185" s="18" t="str" cm="1">
        <f t="array" aca="1" ref="P185"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185" s="18" cm="1">
        <f t="array" aca="1" ref="Q185" ca="1">IF(TablaDatosCompletos[[#This Row],[UsarAI]]="NO",0,INDIRECT(CONCATENATE(TablaDatosCompletos[[#This Row],[CodigoProyecto]],"!H",CELL("fila",INDIRECT(TablaDatosCompletos[[#This Row],[Referencia]]))+6)))</f>
        <v>0</v>
      </c>
      <c r="R185" s="18" t="str" cm="1">
        <f t="array" aca="1" ref="R185" ca="1">IF(INDIRECT(CONCATENATE(TablaDatosCompletos[[#This Row],[CodigoProyecto]],"!G",CELL("fila",INDIRECT(TablaDatosCompletos[[#This Row],[Referencia]]))+6))=0,"",INDIRECT(CONCATENATE(TablaDatosCompletos[[#This Row],[CodigoProyecto]],"!G",CELL("fila",INDIRECT(TablaDatosCompletos[[#This Row],[Referencia]]))+6)))</f>
        <v>RCO 26: Hectáreas</v>
      </c>
      <c r="S185" s="125" t="str" cm="1">
        <f t="array" aca="1" ref="S185" ca="1">IF(INDIRECT(CONCATENATE(TablaDatosCompletos[[#This Row],[CodigoProyecto]],"!E",CELL("fila",INDIRECT(TablaDatosCompletos[[#This Row],[Referencia]]))+7))=0,"",INDIRECT(CONCATENATE(TablaDatosCompletos[[#This Row],[CodigoProyecto]],"!E",CELL("fila",INDIRECT(TablaDatosCompletos[[#This Row],[Referencia]]))+7)))</f>
        <v>RCR35</v>
      </c>
      <c r="T185" s="126" t="str" cm="1">
        <f t="array" aca="1" ref="T185"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185" s="127" cm="1">
        <f t="array" aca="1" ref="U185" ca="1">IF(TablaDatosCompletos[[#This Row],[UsarAI]]="NO",0,INDIRECT(CONCATENATE(TablaDatosCompletos[[#This Row],[CodigoProyecto]],"!H",CELL("fila",INDIRECT(TablaDatosCompletos[[#This Row],[Referencia]]))+7)))</f>
        <v>0</v>
      </c>
      <c r="V185" s="126" t="str" cm="1">
        <f t="array" aca="1" ref="V185" ca="1">IF(INDIRECT(CONCATENATE(TablaDatosCompletos[[#This Row],[CodigoProyecto]],"!G",CELL("fila",INDIRECT(TablaDatosCompletos[[#This Row],[Referencia]]))+7))=0,"",INDIRECT(CONCATENATE(TablaDatosCompletos[[#This Row],[CodigoProyecto]],"!G",CELL("fila",INDIRECT(TablaDatosCompletos[[#This Row],[Referencia]]))+7)))</f>
        <v>RCR 35:Personas</v>
      </c>
    </row>
    <row r="186" spans="1:22" ht="116" x14ac:dyDescent="0.35">
      <c r="A186" s="17">
        <f>DatosGenerales!$D$7</f>
        <v>0</v>
      </c>
      <c r="B186" s="17">
        <f>DatosGenerales!$D$11</f>
        <v>0</v>
      </c>
      <c r="C186" s="17" cm="1">
        <f t="array" aca="1" ref="C186" ca="1">INDIRECT(CONCATENATE(TablaDatosCompletos[[#This Row],[CodigoProyecto]],"!$E$3"))</f>
        <v>0</v>
      </c>
      <c r="D186" s="17" t="str">
        <f ca="1">IF(TablaDatosCompletos[[#This Row],[Proyecto]]=0,"NO","SI")</f>
        <v>NO</v>
      </c>
      <c r="E186" s="17" t="s">
        <v>16</v>
      </c>
      <c r="F186" s="17" t="s">
        <v>227</v>
      </c>
      <c r="G186" s="20" t="s">
        <v>74</v>
      </c>
      <c r="H186" s="20" t="s">
        <v>47</v>
      </c>
      <c r="I186" s="19" t="s">
        <v>48</v>
      </c>
      <c r="J186" s="17" t="s">
        <v>105</v>
      </c>
      <c r="K186" s="18" t="s">
        <v>106</v>
      </c>
      <c r="L186" s="18" t="s">
        <v>543</v>
      </c>
      <c r="M186" s="18" t="str" cm="1">
        <f t="array" aca="1" ref="M186" ca="1">IF(INDIRECT(CONCATENATE(TablaDatosCompletos[[#This Row],[CodigoProyecto]],"!B",CELL("fila",INDIRECT(TablaDatosCompletos[[#This Row],[Referencia]]))))="Incluir","SI","NO")</f>
        <v>NO</v>
      </c>
      <c r="N186" s="40" cm="1">
        <f t="array" aca="1" ref="N186" ca="1">IF(TablaDatosCompletos[[#This Row],[UsarAI]]="NO",0,INDIRECT(CONCATENATE(TablaDatosCompletos[[#This Row],[CodigoProyecto]],"!E",CELL("fila",INDIRECT(TablaDatosCompletos[[#This Row],[Referencia]]))+2)))</f>
        <v>0</v>
      </c>
      <c r="O186" s="18" t="str" cm="1">
        <f t="array" aca="1" ref="O186" ca="1">IF(INDIRECT(CONCATENATE(TablaDatosCompletos[[#This Row],[CodigoProyecto]],"!E",CELL("fila",INDIRECT(TablaDatosCompletos[[#This Row],[Referencia]]))+6))=0,"",INDIRECT(CONCATENATE(TablaDatosCompletos[[#This Row],[CodigoProyecto]],"!E",CELL("fila",INDIRECT(TablaDatosCompletos[[#This Row],[Referencia]]))+6)))</f>
        <v>RCO24</v>
      </c>
      <c r="P186" s="18" t="str" cm="1">
        <f t="array" aca="1" ref="P186"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186" s="18" cm="1">
        <f t="array" aca="1" ref="Q186" ca="1">IF(TablaDatosCompletos[[#This Row],[UsarAI]]="NO",0,INDIRECT(CONCATENATE(TablaDatosCompletos[[#This Row],[CodigoProyecto]],"!H",CELL("fila",INDIRECT(TablaDatosCompletos[[#This Row],[Referencia]]))+6)))</f>
        <v>0</v>
      </c>
      <c r="R186" s="18" t="str" cm="1">
        <f t="array" aca="1" ref="R186" ca="1">IF(INDIRECT(CONCATENATE(TablaDatosCompletos[[#This Row],[CodigoProyecto]],"!G",CELL("fila",INDIRECT(TablaDatosCompletos[[#This Row],[Referencia]]))+6))=0,"",INDIRECT(CONCATENATE(TablaDatosCompletos[[#This Row],[CodigoProyecto]],"!G",CELL("fila",INDIRECT(TablaDatosCompletos[[#This Row],[Referencia]]))+6)))</f>
        <v>RCO 24: Euro</v>
      </c>
      <c r="S186" s="125" t="str" cm="1">
        <f t="array" aca="1" ref="S186" ca="1">IF(INDIRECT(CONCATENATE(TablaDatosCompletos[[#This Row],[CodigoProyecto]],"!E",CELL("fila",INDIRECT(TablaDatosCompletos[[#This Row],[Referencia]]))+7))=0,"",INDIRECT(CONCATENATE(TablaDatosCompletos[[#This Row],[CodigoProyecto]],"!E",CELL("fila",INDIRECT(TablaDatosCompletos[[#This Row],[Referencia]]))+7)))</f>
        <v>RCR36</v>
      </c>
      <c r="T186" s="126" t="str" cm="1">
        <f t="array" aca="1" ref="T186"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186" s="127" cm="1">
        <f t="array" aca="1" ref="U186" ca="1">IF(TablaDatosCompletos[[#This Row],[UsarAI]]="NO",0,INDIRECT(CONCATENATE(TablaDatosCompletos[[#This Row],[CodigoProyecto]],"!H",CELL("fila",INDIRECT(TablaDatosCompletos[[#This Row],[Referencia]]))+7)))</f>
        <v>0</v>
      </c>
      <c r="V186" s="126" t="str" cm="1">
        <f t="array" aca="1" ref="V186" ca="1">IF(INDIRECT(CONCATENATE(TablaDatosCompletos[[#This Row],[CodigoProyecto]],"!G",CELL("fila",INDIRECT(TablaDatosCompletos[[#This Row],[Referencia]]))+7))=0,"",INDIRECT(CONCATENATE(TablaDatosCompletos[[#This Row],[CodigoProyecto]],"!G",CELL("fila",INDIRECT(TablaDatosCompletos[[#This Row],[Referencia]]))+7)))</f>
        <v>RCR 36: Personas</v>
      </c>
    </row>
    <row r="187" spans="1:22" ht="174" x14ac:dyDescent="0.35">
      <c r="A187" s="17">
        <f>DatosGenerales!$D$7</f>
        <v>0</v>
      </c>
      <c r="B187" s="17">
        <f>DatosGenerales!$D$11</f>
        <v>0</v>
      </c>
      <c r="C187" s="17" cm="1">
        <f t="array" aca="1" ref="C187" ca="1">INDIRECT(CONCATENATE(TablaDatosCompletos[[#This Row],[CodigoProyecto]],"!$E$3"))</f>
        <v>0</v>
      </c>
      <c r="D187" s="17" t="str">
        <f ca="1">IF(TablaDatosCompletos[[#This Row],[Proyecto]]=0,"NO","SI")</f>
        <v>NO</v>
      </c>
      <c r="E187" s="17" t="s">
        <v>16</v>
      </c>
      <c r="F187" s="17" t="s">
        <v>227</v>
      </c>
      <c r="G187" s="20" t="s">
        <v>74</v>
      </c>
      <c r="H187" s="20" t="s">
        <v>47</v>
      </c>
      <c r="I187" s="19" t="s">
        <v>48</v>
      </c>
      <c r="J187" s="17" t="s">
        <v>107</v>
      </c>
      <c r="K187" s="18" t="s">
        <v>108</v>
      </c>
      <c r="L187" s="18" t="s">
        <v>544</v>
      </c>
      <c r="M187" s="18" t="str" cm="1">
        <f t="array" aca="1" ref="M187" ca="1">IF(INDIRECT(CONCATENATE(TablaDatosCompletos[[#This Row],[CodigoProyecto]],"!B",CELL("fila",INDIRECT(TablaDatosCompletos[[#This Row],[Referencia]]))))="Incluir","SI","NO")</f>
        <v>NO</v>
      </c>
      <c r="N187" s="40" cm="1">
        <f t="array" aca="1" ref="N187" ca="1">IF(TablaDatosCompletos[[#This Row],[UsarAI]]="NO",0,INDIRECT(CONCATENATE(TablaDatosCompletos[[#This Row],[CodigoProyecto]],"!E",CELL("fila",INDIRECT(TablaDatosCompletos[[#This Row],[Referencia]]))+2)))</f>
        <v>0</v>
      </c>
      <c r="O187" s="18" t="str" cm="1">
        <f t="array" aca="1" ref="O187" ca="1">IF(INDIRECT(CONCATENATE(TablaDatosCompletos[[#This Row],[CodigoProyecto]],"!E",CELL("fila",INDIRECT(TablaDatosCompletos[[#This Row],[Referencia]]))+6))=0,"",INDIRECT(CONCATENATE(TablaDatosCompletos[[#This Row],[CodigoProyecto]],"!E",CELL("fila",INDIRECT(TablaDatosCompletos[[#This Row],[Referencia]]))+6)))</f>
        <v>RCO24</v>
      </c>
      <c r="P187" s="18" t="str" cm="1">
        <f t="array" aca="1" ref="P187"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187" s="18" cm="1">
        <f t="array" aca="1" ref="Q187" ca="1">IF(TablaDatosCompletos[[#This Row],[UsarAI]]="NO",0,INDIRECT(CONCATENATE(TablaDatosCompletos[[#This Row],[CodigoProyecto]],"!H",CELL("fila",INDIRECT(TablaDatosCompletos[[#This Row],[Referencia]]))+6)))</f>
        <v>0</v>
      </c>
      <c r="R187" s="18" t="str" cm="1">
        <f t="array" aca="1" ref="R187" ca="1">IF(INDIRECT(CONCATENATE(TablaDatosCompletos[[#This Row],[CodigoProyecto]],"!G",CELL("fila",INDIRECT(TablaDatosCompletos[[#This Row],[Referencia]]))+6))=0,"",INDIRECT(CONCATENATE(TablaDatosCompletos[[#This Row],[CodigoProyecto]],"!G",CELL("fila",INDIRECT(TablaDatosCompletos[[#This Row],[Referencia]]))+6)))</f>
        <v>RCO 24: Euro</v>
      </c>
      <c r="S187" s="125" t="str" cm="1">
        <f t="array" aca="1" ref="S187" ca="1">IF(INDIRECT(CONCATENATE(TablaDatosCompletos[[#This Row],[CodigoProyecto]],"!E",CELL("fila",INDIRECT(TablaDatosCompletos[[#This Row],[Referencia]]))+7))=0,"",INDIRECT(CONCATENATE(TablaDatosCompletos[[#This Row],[CodigoProyecto]],"!E",CELL("fila",INDIRECT(TablaDatosCompletos[[#This Row],[Referencia]]))+7)))</f>
        <v>RCR37</v>
      </c>
      <c r="T187" s="126" t="str" cm="1">
        <f t="array" aca="1" ref="T187"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187" s="127" cm="1">
        <f t="array" aca="1" ref="U187" ca="1">IF(TablaDatosCompletos[[#This Row],[UsarAI]]="NO",0,INDIRECT(CONCATENATE(TablaDatosCompletos[[#This Row],[CodigoProyecto]],"!H",CELL("fila",INDIRECT(TablaDatosCompletos[[#This Row],[Referencia]]))+7)))</f>
        <v>0</v>
      </c>
      <c r="V187" s="126" t="str" cm="1">
        <f t="array" aca="1" ref="V187" ca="1">IF(INDIRECT(CONCATENATE(TablaDatosCompletos[[#This Row],[CodigoProyecto]],"!G",CELL("fila",INDIRECT(TablaDatosCompletos[[#This Row],[Referencia]]))+7))=0,"",INDIRECT(CONCATENATE(TablaDatosCompletos[[#This Row],[CodigoProyecto]],"!G",CELL("fila",INDIRECT(TablaDatosCompletos[[#This Row],[Referencia]]))+7)))</f>
        <v>RCR 37:Personas</v>
      </c>
    </row>
    <row r="188" spans="1:22" ht="87" x14ac:dyDescent="0.35">
      <c r="A188" s="17">
        <f>DatosGenerales!$D$7</f>
        <v>0</v>
      </c>
      <c r="B188" s="17">
        <f>DatosGenerales!$D$11</f>
        <v>0</v>
      </c>
      <c r="C188" s="17" cm="1">
        <f t="array" aca="1" ref="C188" ca="1">INDIRECT(CONCATENATE(TablaDatosCompletos[[#This Row],[CodigoProyecto]],"!$E$3"))</f>
        <v>0</v>
      </c>
      <c r="D188" s="17" t="str">
        <f ca="1">IF(TablaDatosCompletos[[#This Row],[Proyecto]]=0,"NO","SI")</f>
        <v>NO</v>
      </c>
      <c r="E188" s="17" t="s">
        <v>16</v>
      </c>
      <c r="F188" s="17" t="s">
        <v>227</v>
      </c>
      <c r="G188" s="20" t="s">
        <v>74</v>
      </c>
      <c r="H188" s="20" t="s">
        <v>49</v>
      </c>
      <c r="I188" s="19" t="s">
        <v>50</v>
      </c>
      <c r="J188" s="17" t="s">
        <v>109</v>
      </c>
      <c r="K188" s="18" t="s">
        <v>110</v>
      </c>
      <c r="L188" s="18" t="s">
        <v>545</v>
      </c>
      <c r="M188" s="18" t="str" cm="1">
        <f t="array" aca="1" ref="M188" ca="1">IF(INDIRECT(CONCATENATE(TablaDatosCompletos[[#This Row],[CodigoProyecto]],"!B",CELL("fila",INDIRECT(TablaDatosCompletos[[#This Row],[Referencia]]))))="Incluir","SI","NO")</f>
        <v>NO</v>
      </c>
      <c r="N188" s="40" cm="1">
        <f t="array" aca="1" ref="N188" ca="1">IF(TablaDatosCompletos[[#This Row],[UsarAI]]="NO",0,INDIRECT(CONCATENATE(TablaDatosCompletos[[#This Row],[CodigoProyecto]],"!E",CELL("fila",INDIRECT(TablaDatosCompletos[[#This Row],[Referencia]]))+2)))</f>
        <v>0</v>
      </c>
      <c r="O188" s="18" t="str" cm="1">
        <f t="array" aca="1" ref="O188" ca="1">IF(INDIRECT(CONCATENATE(TablaDatosCompletos[[#This Row],[CodigoProyecto]],"!E",CELL("fila",INDIRECT(TablaDatosCompletos[[#This Row],[Referencia]]))+6))=0,"",INDIRECT(CONCATENATE(TablaDatosCompletos[[#This Row],[CodigoProyecto]],"!E",CELL("fila",INDIRECT(TablaDatosCompletos[[#This Row],[Referencia]]))+6)))</f>
        <v>RCO30</v>
      </c>
      <c r="P188" s="18" t="str" cm="1">
        <f t="array" aca="1" ref="P188"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188" s="18" cm="1">
        <f t="array" aca="1" ref="Q188" ca="1">IF(TablaDatosCompletos[[#This Row],[UsarAI]]="NO",0,INDIRECT(CONCATENATE(TablaDatosCompletos[[#This Row],[CodigoProyecto]],"!H",CELL("fila",INDIRECT(TablaDatosCompletos[[#This Row],[Referencia]]))+6)))</f>
        <v>0</v>
      </c>
      <c r="R188" s="18" t="str" cm="1">
        <f t="array" aca="1" ref="R188" ca="1">IF(INDIRECT(CONCATENATE(TablaDatosCompletos[[#This Row],[CodigoProyecto]],"!G",CELL("fila",INDIRECT(TablaDatosCompletos[[#This Row],[Referencia]]))+6))=0,"",INDIRECT(CONCATENATE(TablaDatosCompletos[[#This Row],[CodigoProyecto]],"!G",CELL("fila",INDIRECT(TablaDatosCompletos[[#This Row],[Referencia]]))+6)))</f>
        <v>RCO 30: Km</v>
      </c>
      <c r="S188" s="125" t="str" cm="1">
        <f t="array" aca="1" ref="S188" ca="1">IF(INDIRECT(CONCATENATE(TablaDatosCompletos[[#This Row],[CodigoProyecto]],"!E",CELL("fila",INDIRECT(TablaDatosCompletos[[#This Row],[Referencia]]))+7))=0,"",INDIRECT(CONCATENATE(TablaDatosCompletos[[#This Row],[CodigoProyecto]],"!E",CELL("fila",INDIRECT(TablaDatosCompletos[[#This Row],[Referencia]]))+7)))</f>
        <v>RCR41</v>
      </c>
      <c r="T188" s="126" t="str" cm="1">
        <f t="array" aca="1" ref="T188"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188" s="127" cm="1">
        <f t="array" aca="1" ref="U188" ca="1">IF(TablaDatosCompletos[[#This Row],[UsarAI]]="NO",0,INDIRECT(CONCATENATE(TablaDatosCompletos[[#This Row],[CodigoProyecto]],"!H",CELL("fila",INDIRECT(TablaDatosCompletos[[#This Row],[Referencia]]))+7)))</f>
        <v>0</v>
      </c>
      <c r="V188" s="126" t="str" cm="1">
        <f t="array" aca="1" ref="V188" ca="1">IF(INDIRECT(CONCATENATE(TablaDatosCompletos[[#This Row],[CodigoProyecto]],"!G",CELL("fila",INDIRECT(TablaDatosCompletos[[#This Row],[Referencia]]))+7))=0,"",INDIRECT(CONCATENATE(TablaDatosCompletos[[#This Row],[CodigoProyecto]],"!G",CELL("fila",INDIRECT(TablaDatosCompletos[[#This Row],[Referencia]]))+7)))</f>
        <v>RCR 41: Personas</v>
      </c>
    </row>
    <row r="189" spans="1:22" ht="101.5" x14ac:dyDescent="0.35">
      <c r="A189" s="17">
        <f>DatosGenerales!$D$7</f>
        <v>0</v>
      </c>
      <c r="B189" s="17">
        <f>DatosGenerales!$D$11</f>
        <v>0</v>
      </c>
      <c r="C189" s="17" cm="1">
        <f t="array" aca="1" ref="C189" ca="1">INDIRECT(CONCATENATE(TablaDatosCompletos[[#This Row],[CodigoProyecto]],"!$E$3"))</f>
        <v>0</v>
      </c>
      <c r="D189" s="17" t="str">
        <f ca="1">IF(TablaDatosCompletos[[#This Row],[Proyecto]]=0,"NO","SI")</f>
        <v>NO</v>
      </c>
      <c r="E189" s="17" t="s">
        <v>16</v>
      </c>
      <c r="F189" s="17" t="s">
        <v>227</v>
      </c>
      <c r="G189" s="20" t="s">
        <v>74</v>
      </c>
      <c r="H189" s="20" t="s">
        <v>49</v>
      </c>
      <c r="I189" s="19" t="s">
        <v>50</v>
      </c>
      <c r="J189" s="17" t="s">
        <v>111</v>
      </c>
      <c r="K189" s="18" t="s">
        <v>112</v>
      </c>
      <c r="L189" s="18" t="s">
        <v>546</v>
      </c>
      <c r="M189" s="18" t="str" cm="1">
        <f t="array" aca="1" ref="M189" ca="1">IF(INDIRECT(CONCATENATE(TablaDatosCompletos[[#This Row],[CodigoProyecto]],"!B",CELL("fila",INDIRECT(TablaDatosCompletos[[#This Row],[Referencia]]))))="Incluir","SI","NO")</f>
        <v>NO</v>
      </c>
      <c r="N189" s="40" cm="1">
        <f t="array" aca="1" ref="N189" ca="1">IF(TablaDatosCompletos[[#This Row],[UsarAI]]="NO",0,INDIRECT(CONCATENATE(TablaDatosCompletos[[#This Row],[CodigoProyecto]],"!E",CELL("fila",INDIRECT(TablaDatosCompletos[[#This Row],[Referencia]]))+2)))</f>
        <v>0</v>
      </c>
      <c r="O189" s="18" t="str" cm="1">
        <f t="array" aca="1" ref="O189" ca="1">IF(INDIRECT(CONCATENATE(TablaDatosCompletos[[#This Row],[CodigoProyecto]],"!E",CELL("fila",INDIRECT(TablaDatosCompletos[[#This Row],[Referencia]]))+6))=0,"",INDIRECT(CONCATENATE(TablaDatosCompletos[[#This Row],[CodigoProyecto]],"!E",CELL("fila",INDIRECT(TablaDatosCompletos[[#This Row],[Referencia]]))+6)))</f>
        <v>RCO30</v>
      </c>
      <c r="P189" s="18" t="str" cm="1">
        <f t="array" aca="1" ref="P189"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189" s="18" cm="1">
        <f t="array" aca="1" ref="Q189" ca="1">IF(TablaDatosCompletos[[#This Row],[UsarAI]]="NO",0,INDIRECT(CONCATENATE(TablaDatosCompletos[[#This Row],[CodigoProyecto]],"!H",CELL("fila",INDIRECT(TablaDatosCompletos[[#This Row],[Referencia]]))+6)))</f>
        <v>0</v>
      </c>
      <c r="R189" s="18" t="str" cm="1">
        <f t="array" aca="1" ref="R189" ca="1">IF(INDIRECT(CONCATENATE(TablaDatosCompletos[[#This Row],[CodigoProyecto]],"!G",CELL("fila",INDIRECT(TablaDatosCompletos[[#This Row],[Referencia]]))+6))=0,"",INDIRECT(CONCATENATE(TablaDatosCompletos[[#This Row],[CodigoProyecto]],"!G",CELL("fila",INDIRECT(TablaDatosCompletos[[#This Row],[Referencia]]))+6)))</f>
        <v>RCO 30: Km</v>
      </c>
      <c r="S189" s="125" t="str" cm="1">
        <f t="array" aca="1" ref="S189" ca="1">IF(INDIRECT(CONCATENATE(TablaDatosCompletos[[#This Row],[CodigoProyecto]],"!E",CELL("fila",INDIRECT(TablaDatosCompletos[[#This Row],[Referencia]]))+7))=0,"",INDIRECT(CONCATENATE(TablaDatosCompletos[[#This Row],[CodigoProyecto]],"!E",CELL("fila",INDIRECT(TablaDatosCompletos[[#This Row],[Referencia]]))+7)))</f>
        <v>RCR41</v>
      </c>
      <c r="T189" s="126" t="str" cm="1">
        <f t="array" aca="1" ref="T189"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189" s="127" cm="1">
        <f t="array" aca="1" ref="U189" ca="1">IF(TablaDatosCompletos[[#This Row],[UsarAI]]="NO",0,INDIRECT(CONCATENATE(TablaDatosCompletos[[#This Row],[CodigoProyecto]],"!H",CELL("fila",INDIRECT(TablaDatosCompletos[[#This Row],[Referencia]]))+7)))</f>
        <v>0</v>
      </c>
      <c r="V189" s="126" t="str" cm="1">
        <f t="array" aca="1" ref="V189" ca="1">IF(INDIRECT(CONCATENATE(TablaDatosCompletos[[#This Row],[CodigoProyecto]],"!G",CELL("fila",INDIRECT(TablaDatosCompletos[[#This Row],[Referencia]]))+7))=0,"",INDIRECT(CONCATENATE(TablaDatosCompletos[[#This Row],[CodigoProyecto]],"!G",CELL("fila",INDIRECT(TablaDatosCompletos[[#This Row],[Referencia]]))+7)))</f>
        <v>RCR 41: Personas</v>
      </c>
    </row>
    <row r="190" spans="1:22" ht="101.5" x14ac:dyDescent="0.35">
      <c r="A190" s="17">
        <f>DatosGenerales!$D$7</f>
        <v>0</v>
      </c>
      <c r="B190" s="17">
        <f>DatosGenerales!$D$11</f>
        <v>0</v>
      </c>
      <c r="C190" s="17" cm="1">
        <f t="array" aca="1" ref="C190" ca="1">INDIRECT(CONCATENATE(TablaDatosCompletos[[#This Row],[CodigoProyecto]],"!$E$3"))</f>
        <v>0</v>
      </c>
      <c r="D190" s="17" t="str">
        <f ca="1">IF(TablaDatosCompletos[[#This Row],[Proyecto]]=0,"NO","SI")</f>
        <v>NO</v>
      </c>
      <c r="E190" s="17" t="s">
        <v>16</v>
      </c>
      <c r="F190" s="17" t="s">
        <v>227</v>
      </c>
      <c r="G190" s="20" t="s">
        <v>74</v>
      </c>
      <c r="H190" s="20" t="s">
        <v>49</v>
      </c>
      <c r="I190" s="19" t="s">
        <v>50</v>
      </c>
      <c r="J190" s="17" t="s">
        <v>113</v>
      </c>
      <c r="K190" s="18" t="s">
        <v>114</v>
      </c>
      <c r="L190" s="18" t="s">
        <v>547</v>
      </c>
      <c r="M190" s="18" t="str" cm="1">
        <f t="array" aca="1" ref="M190" ca="1">IF(INDIRECT(CONCATENATE(TablaDatosCompletos[[#This Row],[CodigoProyecto]],"!B",CELL("fila",INDIRECT(TablaDatosCompletos[[#This Row],[Referencia]]))))="Incluir","SI","NO")</f>
        <v>NO</v>
      </c>
      <c r="N190" s="40" cm="1">
        <f t="array" aca="1" ref="N190" ca="1">IF(TablaDatosCompletos[[#This Row],[UsarAI]]="NO",0,INDIRECT(CONCATENATE(TablaDatosCompletos[[#This Row],[CodigoProyecto]],"!E",CELL("fila",INDIRECT(TablaDatosCompletos[[#This Row],[Referencia]]))+2)))</f>
        <v>0</v>
      </c>
      <c r="O190" s="18" t="str" cm="1">
        <f t="array" aca="1" ref="O190" ca="1">IF(INDIRECT(CONCATENATE(TablaDatosCompletos[[#This Row],[CodigoProyecto]],"!E",CELL("fila",INDIRECT(TablaDatosCompletos[[#This Row],[Referencia]]))+6))=0,"",INDIRECT(CONCATENATE(TablaDatosCompletos[[#This Row],[CodigoProyecto]],"!E",CELL("fila",INDIRECT(TablaDatosCompletos[[#This Row],[Referencia]]))+6)))</f>
        <v>RCO31</v>
      </c>
      <c r="P190" s="18" t="str" cm="1">
        <f t="array" aca="1" ref="P190"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190" s="18" cm="1">
        <f t="array" aca="1" ref="Q190" ca="1">IF(TablaDatosCompletos[[#This Row],[UsarAI]]="NO",0,INDIRECT(CONCATENATE(TablaDatosCompletos[[#This Row],[CodigoProyecto]],"!H",CELL("fila",INDIRECT(TablaDatosCompletos[[#This Row],[Referencia]]))+6)))</f>
        <v>0</v>
      </c>
      <c r="R190" s="18" t="str" cm="1">
        <f t="array" aca="1" ref="R190" ca="1">IF(INDIRECT(CONCATENATE(TablaDatosCompletos[[#This Row],[CodigoProyecto]],"!G",CELL("fila",INDIRECT(TablaDatosCompletos[[#This Row],[Referencia]]))+6))=0,"",INDIRECT(CONCATENATE(TablaDatosCompletos[[#This Row],[CodigoProyecto]],"!G",CELL("fila",INDIRECT(TablaDatosCompletos[[#This Row],[Referencia]]))+6)))</f>
        <v>RCO31: Km</v>
      </c>
      <c r="S190" s="125" t="str" cm="1">
        <f t="array" aca="1" ref="S190" ca="1">IF(INDIRECT(CONCATENATE(TablaDatosCompletos[[#This Row],[CodigoProyecto]],"!E",CELL("fila",INDIRECT(TablaDatosCompletos[[#This Row],[Referencia]]))+7))=0,"",INDIRECT(CONCATENATE(TablaDatosCompletos[[#This Row],[CodigoProyecto]],"!E",CELL("fila",INDIRECT(TablaDatosCompletos[[#This Row],[Referencia]]))+7)))</f>
        <v>RCR42</v>
      </c>
      <c r="T190" s="126" t="str" cm="1">
        <f t="array" aca="1" ref="T190"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190" s="127" cm="1">
        <f t="array" aca="1" ref="U190" ca="1">IF(TablaDatosCompletos[[#This Row],[UsarAI]]="NO",0,INDIRECT(CONCATENATE(TablaDatosCompletos[[#This Row],[CodigoProyecto]],"!H",CELL("fila",INDIRECT(TablaDatosCompletos[[#This Row],[Referencia]]))+7)))</f>
        <v>0</v>
      </c>
      <c r="V190" s="126" t="str" cm="1">
        <f t="array" aca="1" ref="V190" ca="1">IF(INDIRECT(CONCATENATE(TablaDatosCompletos[[#This Row],[CodigoProyecto]],"!G",CELL("fila",INDIRECT(TablaDatosCompletos[[#This Row],[Referencia]]))+7))=0,"",INDIRECT(CONCATENATE(TablaDatosCompletos[[#This Row],[CodigoProyecto]],"!G",CELL("fila",INDIRECT(TablaDatosCompletos[[#This Row],[Referencia]]))+7)))</f>
        <v>RCR 42:  Personas</v>
      </c>
    </row>
    <row r="191" spans="1:22" ht="101.5" x14ac:dyDescent="0.35">
      <c r="A191" s="17">
        <f>DatosGenerales!$D$7</f>
        <v>0</v>
      </c>
      <c r="B191" s="17">
        <f>DatosGenerales!$D$11</f>
        <v>0</v>
      </c>
      <c r="C191" s="17" cm="1">
        <f t="array" aca="1" ref="C191" ca="1">INDIRECT(CONCATENATE(TablaDatosCompletos[[#This Row],[CodigoProyecto]],"!$E$3"))</f>
        <v>0</v>
      </c>
      <c r="D191" s="17" t="str">
        <f ca="1">IF(TablaDatosCompletos[[#This Row],[Proyecto]]=0,"NO","SI")</f>
        <v>NO</v>
      </c>
      <c r="E191" s="17" t="s">
        <v>16</v>
      </c>
      <c r="F191" s="17" t="s">
        <v>227</v>
      </c>
      <c r="G191" s="20" t="s">
        <v>74</v>
      </c>
      <c r="H191" s="20" t="s">
        <v>49</v>
      </c>
      <c r="I191" s="19" t="s">
        <v>50</v>
      </c>
      <c r="J191" s="17" t="s">
        <v>115</v>
      </c>
      <c r="K191" s="18" t="s">
        <v>116</v>
      </c>
      <c r="L191" s="18" t="s">
        <v>548</v>
      </c>
      <c r="M191" s="18" t="str" cm="1">
        <f t="array" aca="1" ref="M191" ca="1">IF(INDIRECT(CONCATENATE(TablaDatosCompletos[[#This Row],[CodigoProyecto]],"!B",CELL("fila",INDIRECT(TablaDatosCompletos[[#This Row],[Referencia]]))))="Incluir","SI","NO")</f>
        <v>NO</v>
      </c>
      <c r="N191" s="40" cm="1">
        <f t="array" aca="1" ref="N191" ca="1">IF(TablaDatosCompletos[[#This Row],[UsarAI]]="NO",0,INDIRECT(CONCATENATE(TablaDatosCompletos[[#This Row],[CodigoProyecto]],"!E",CELL("fila",INDIRECT(TablaDatosCompletos[[#This Row],[Referencia]]))+2)))</f>
        <v>0</v>
      </c>
      <c r="O191" s="18" t="str" cm="1">
        <f t="array" aca="1" ref="O191" ca="1">IF(INDIRECT(CONCATENATE(TablaDatosCompletos[[#This Row],[CodigoProyecto]],"!E",CELL("fila",INDIRECT(TablaDatosCompletos[[#This Row],[Referencia]]))+6))=0,"",INDIRECT(CONCATENATE(TablaDatosCompletos[[#This Row],[CodigoProyecto]],"!E",CELL("fila",INDIRECT(TablaDatosCompletos[[#This Row],[Referencia]]))+6)))</f>
        <v>RCO32</v>
      </c>
      <c r="P191" s="18" t="str" cm="1">
        <f t="array" aca="1" ref="P191"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191" s="18" cm="1">
        <f t="array" aca="1" ref="Q191" ca="1">IF(TablaDatosCompletos[[#This Row],[UsarAI]]="NO",0,INDIRECT(CONCATENATE(TablaDatosCompletos[[#This Row],[CodigoProyecto]],"!H",CELL("fila",INDIRECT(TablaDatosCompletos[[#This Row],[Referencia]]))+6)))</f>
        <v>0</v>
      </c>
      <c r="R191" s="18" t="str" cm="1">
        <f t="array" aca="1" ref="R191" ca="1">IF(INDIRECT(CONCATENATE(TablaDatosCompletos[[#This Row],[CodigoProyecto]],"!G",CELL("fila",INDIRECT(TablaDatosCompletos[[#This Row],[Referencia]]))+6))=0,"",INDIRECT(CONCATENATE(TablaDatosCompletos[[#This Row],[CodigoProyecto]],"!G",CELL("fila",INDIRECT(TablaDatosCompletos[[#This Row],[Referencia]]))+6)))</f>
        <v>RCO32: Equivalente de población</v>
      </c>
      <c r="S191" s="125" t="str" cm="1">
        <f t="array" aca="1" ref="S191" ca="1">IF(INDIRECT(CONCATENATE(TablaDatosCompletos[[#This Row],[CodigoProyecto]],"!E",CELL("fila",INDIRECT(TablaDatosCompletos[[#This Row],[Referencia]]))+7))=0,"",INDIRECT(CONCATENATE(TablaDatosCompletos[[#This Row],[CodigoProyecto]],"!E",CELL("fila",INDIRECT(TablaDatosCompletos[[#This Row],[Referencia]]))+7)))</f>
        <v>RCR42</v>
      </c>
      <c r="T191" s="126" t="str" cm="1">
        <f t="array" aca="1" ref="T191"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191" s="127" cm="1">
        <f t="array" aca="1" ref="U191" ca="1">IF(TablaDatosCompletos[[#This Row],[UsarAI]]="NO",0,INDIRECT(CONCATENATE(TablaDatosCompletos[[#This Row],[CodigoProyecto]],"!H",CELL("fila",INDIRECT(TablaDatosCompletos[[#This Row],[Referencia]]))+7)))</f>
        <v>0</v>
      </c>
      <c r="V191" s="126" t="str" cm="1">
        <f t="array" aca="1" ref="V191" ca="1">IF(INDIRECT(CONCATENATE(TablaDatosCompletos[[#This Row],[CodigoProyecto]],"!G",CELL("fila",INDIRECT(TablaDatosCompletos[[#This Row],[Referencia]]))+7))=0,"",INDIRECT(CONCATENATE(TablaDatosCompletos[[#This Row],[CodigoProyecto]],"!G",CELL("fila",INDIRECT(TablaDatosCompletos[[#This Row],[Referencia]]))+7)))</f>
        <v>RCR 42:  Personas</v>
      </c>
    </row>
    <row r="192" spans="1:22" ht="101.5" x14ac:dyDescent="0.35">
      <c r="A192" s="17">
        <f>DatosGenerales!$D$7</f>
        <v>0</v>
      </c>
      <c r="B192" s="17">
        <f>DatosGenerales!$D$11</f>
        <v>0</v>
      </c>
      <c r="C192" s="17" cm="1">
        <f t="array" aca="1" ref="C192" ca="1">INDIRECT(CONCATENATE(TablaDatosCompletos[[#This Row],[CodigoProyecto]],"!$E$3"))</f>
        <v>0</v>
      </c>
      <c r="D192" s="17" t="str">
        <f ca="1">IF(TablaDatosCompletos[[#This Row],[Proyecto]]=0,"NO","SI")</f>
        <v>NO</v>
      </c>
      <c r="E192" s="17" t="s">
        <v>16</v>
      </c>
      <c r="F192" s="17" t="s">
        <v>227</v>
      </c>
      <c r="G192" s="20" t="s">
        <v>74</v>
      </c>
      <c r="H192" s="20" t="s">
        <v>49</v>
      </c>
      <c r="I192" s="19" t="s">
        <v>50</v>
      </c>
      <c r="J192" s="17" t="s">
        <v>117</v>
      </c>
      <c r="K192" s="18" t="s">
        <v>118</v>
      </c>
      <c r="L192" s="18" t="s">
        <v>549</v>
      </c>
      <c r="M192" s="18" t="str" cm="1">
        <f t="array" aca="1" ref="M192" ca="1">IF(INDIRECT(CONCATENATE(TablaDatosCompletos[[#This Row],[CodigoProyecto]],"!B",CELL("fila",INDIRECT(TablaDatosCompletos[[#This Row],[Referencia]]))))="Incluir","SI","NO")</f>
        <v>NO</v>
      </c>
      <c r="N192" s="40" cm="1">
        <f t="array" aca="1" ref="N192" ca="1">IF(TablaDatosCompletos[[#This Row],[UsarAI]]="NO",0,INDIRECT(CONCATENATE(TablaDatosCompletos[[#This Row],[CodigoProyecto]],"!E",CELL("fila",INDIRECT(TablaDatosCompletos[[#This Row],[Referencia]]))+2)))</f>
        <v>0</v>
      </c>
      <c r="O192" s="18" t="str" cm="1">
        <f t="array" aca="1" ref="O192" ca="1">IF(INDIRECT(CONCATENATE(TablaDatosCompletos[[#This Row],[CodigoProyecto]],"!E",CELL("fila",INDIRECT(TablaDatosCompletos[[#This Row],[Referencia]]))+6))=0,"",INDIRECT(CONCATENATE(TablaDatosCompletos[[#This Row],[CodigoProyecto]],"!E",CELL("fila",INDIRECT(TablaDatosCompletos[[#This Row],[Referencia]]))+6)))</f>
        <v>RCO31</v>
      </c>
      <c r="P192" s="18" t="str" cm="1">
        <f t="array" aca="1" ref="P192"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192" s="18" cm="1">
        <f t="array" aca="1" ref="Q192" ca="1">IF(TablaDatosCompletos[[#This Row],[UsarAI]]="NO",0,INDIRECT(CONCATENATE(TablaDatosCompletos[[#This Row],[CodigoProyecto]],"!H",CELL("fila",INDIRECT(TablaDatosCompletos[[#This Row],[Referencia]]))+6)))</f>
        <v>0</v>
      </c>
      <c r="R192" s="18" t="str" cm="1">
        <f t="array" aca="1" ref="R192" ca="1">IF(INDIRECT(CONCATENATE(TablaDatosCompletos[[#This Row],[CodigoProyecto]],"!G",CELL("fila",INDIRECT(TablaDatosCompletos[[#This Row],[Referencia]]))+6))=0,"",INDIRECT(CONCATENATE(TablaDatosCompletos[[#This Row],[CodigoProyecto]],"!G",CELL("fila",INDIRECT(TablaDatosCompletos[[#This Row],[Referencia]]))+6)))</f>
        <v>RCO31: Km</v>
      </c>
      <c r="S192" s="125" t="str" cm="1">
        <f t="array" aca="1" ref="S192" ca="1">IF(INDIRECT(CONCATENATE(TablaDatosCompletos[[#This Row],[CodigoProyecto]],"!E",CELL("fila",INDIRECT(TablaDatosCompletos[[#This Row],[Referencia]]))+7))=0,"",INDIRECT(CONCATENATE(TablaDatosCompletos[[#This Row],[CodigoProyecto]],"!E",CELL("fila",INDIRECT(TablaDatosCompletos[[#This Row],[Referencia]]))+7)))</f>
        <v>RCR42</v>
      </c>
      <c r="T192" s="126" t="str" cm="1">
        <f t="array" aca="1" ref="T192"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192" s="127" cm="1">
        <f t="array" aca="1" ref="U192" ca="1">IF(TablaDatosCompletos[[#This Row],[UsarAI]]="NO",0,INDIRECT(CONCATENATE(TablaDatosCompletos[[#This Row],[CodigoProyecto]],"!H",CELL("fila",INDIRECT(TablaDatosCompletos[[#This Row],[Referencia]]))+7)))</f>
        <v>0</v>
      </c>
      <c r="V192" s="126" t="str" cm="1">
        <f t="array" aca="1" ref="V192" ca="1">IF(INDIRECT(CONCATENATE(TablaDatosCompletos[[#This Row],[CodigoProyecto]],"!G",CELL("fila",INDIRECT(TablaDatosCompletos[[#This Row],[Referencia]]))+7))=0,"",INDIRECT(CONCATENATE(TablaDatosCompletos[[#This Row],[CodigoProyecto]],"!G",CELL("fila",INDIRECT(TablaDatosCompletos[[#This Row],[Referencia]]))+7)))</f>
        <v>RCR 42:  Personas</v>
      </c>
    </row>
    <row r="193" spans="1:22" ht="58" x14ac:dyDescent="0.35">
      <c r="A193" s="17">
        <f>DatosGenerales!$D$7</f>
        <v>0</v>
      </c>
      <c r="B193" s="17">
        <f>DatosGenerales!$D$11</f>
        <v>0</v>
      </c>
      <c r="C193" s="17" cm="1">
        <f t="array" aca="1" ref="C193" ca="1">INDIRECT(CONCATENATE(TablaDatosCompletos[[#This Row],[CodigoProyecto]],"!$E$3"))</f>
        <v>0</v>
      </c>
      <c r="D193" s="17" t="str">
        <f ca="1">IF(TablaDatosCompletos[[#This Row],[Proyecto]]=0,"NO","SI")</f>
        <v>NO</v>
      </c>
      <c r="E193" s="17" t="s">
        <v>16</v>
      </c>
      <c r="F193" s="17" t="s">
        <v>227</v>
      </c>
      <c r="G193" s="20" t="s">
        <v>74</v>
      </c>
      <c r="H193" s="20" t="s">
        <v>51</v>
      </c>
      <c r="I193" s="19" t="s">
        <v>52</v>
      </c>
      <c r="J193" s="17" t="s">
        <v>119</v>
      </c>
      <c r="K193" s="18" t="s">
        <v>120</v>
      </c>
      <c r="L193" s="18" t="s">
        <v>550</v>
      </c>
      <c r="M193" s="18" t="str" cm="1">
        <f t="array" aca="1" ref="M193" ca="1">IF(INDIRECT(CONCATENATE(TablaDatosCompletos[[#This Row],[CodigoProyecto]],"!B",CELL("fila",INDIRECT(TablaDatosCompletos[[#This Row],[Referencia]]))))="Incluir","SI","NO")</f>
        <v>NO</v>
      </c>
      <c r="N193" s="40" cm="1">
        <f t="array" aca="1" ref="N193" ca="1">IF(TablaDatosCompletos[[#This Row],[UsarAI]]="NO",0,INDIRECT(CONCATENATE(TablaDatosCompletos[[#This Row],[CodigoProyecto]],"!E",CELL("fila",INDIRECT(TablaDatosCompletos[[#This Row],[Referencia]]))+2)))</f>
        <v>0</v>
      </c>
      <c r="O193" s="18" t="str" cm="1">
        <f t="array" aca="1" ref="O193" ca="1">IF(INDIRECT(CONCATENATE(TablaDatosCompletos[[#This Row],[CodigoProyecto]],"!E",CELL("fila",INDIRECT(TablaDatosCompletos[[#This Row],[Referencia]]))+6))=0,"",INDIRECT(CONCATENATE(TablaDatosCompletos[[#This Row],[CodigoProyecto]],"!E",CELL("fila",INDIRECT(TablaDatosCompletos[[#This Row],[Referencia]]))+6)))</f>
        <v>RCO34</v>
      </c>
      <c r="P193" s="18" t="str" cm="1">
        <f t="array" aca="1" ref="P193"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193" s="18" cm="1">
        <f t="array" aca="1" ref="Q193" ca="1">IF(TablaDatosCompletos[[#This Row],[UsarAI]]="NO",0,INDIRECT(CONCATENATE(TablaDatosCompletos[[#This Row],[CodigoProyecto]],"!H",CELL("fila",INDIRECT(TablaDatosCompletos[[#This Row],[Referencia]]))+6)))</f>
        <v>0</v>
      </c>
      <c r="R193" s="18" t="str" cm="1">
        <f t="array" aca="1" ref="R193" ca="1">IF(INDIRECT(CONCATENATE(TablaDatosCompletos[[#This Row],[CodigoProyecto]],"!G",CELL("fila",INDIRECT(TablaDatosCompletos[[#This Row],[Referencia]]))+6))=0,"",INDIRECT(CONCATENATE(TablaDatosCompletos[[#This Row],[CodigoProyecto]],"!G",CELL("fila",INDIRECT(TablaDatosCompletos[[#This Row],[Referencia]]))+6)))</f>
        <v>RCO 34: Toneladas/año</v>
      </c>
      <c r="S193" s="125" t="str" cm="1">
        <f t="array" aca="1" ref="S193" ca="1">IF(INDIRECT(CONCATENATE(TablaDatosCompletos[[#This Row],[CodigoProyecto]],"!E",CELL("fila",INDIRECT(TablaDatosCompletos[[#This Row],[Referencia]]))+7))=0,"",INDIRECT(CONCATENATE(TablaDatosCompletos[[#This Row],[CodigoProyecto]],"!E",CELL("fila",INDIRECT(TablaDatosCompletos[[#This Row],[Referencia]]))+7)))</f>
        <v>RCR103</v>
      </c>
      <c r="T193" s="126" t="str" cm="1">
        <f t="array" aca="1" ref="T193"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193" s="127" cm="1">
        <f t="array" aca="1" ref="U193" ca="1">IF(TablaDatosCompletos[[#This Row],[UsarAI]]="NO",0,INDIRECT(CONCATENATE(TablaDatosCompletos[[#This Row],[CodigoProyecto]],"!H",CELL("fila",INDIRECT(TablaDatosCompletos[[#This Row],[Referencia]]))+7)))</f>
        <v>0</v>
      </c>
      <c r="V193" s="126" t="str" cm="1">
        <f t="array" aca="1" ref="V193" ca="1">IF(INDIRECT(CONCATENATE(TablaDatosCompletos[[#This Row],[CodigoProyecto]],"!G",CELL("fila",INDIRECT(TablaDatosCompletos[[#This Row],[Referencia]]))+7))=0,"",INDIRECT(CONCATENATE(TablaDatosCompletos[[#This Row],[CodigoProyecto]],"!G",CELL("fila",INDIRECT(TablaDatosCompletos[[#This Row],[Referencia]]))+7)))</f>
        <v>RCR 103: Toneladas/ año</v>
      </c>
    </row>
    <row r="194" spans="1:22" ht="43.5" x14ac:dyDescent="0.35">
      <c r="A194" s="17">
        <f>DatosGenerales!$D$7</f>
        <v>0</v>
      </c>
      <c r="B194" s="17">
        <f>DatosGenerales!$D$11</f>
        <v>0</v>
      </c>
      <c r="C194" s="17" cm="1">
        <f t="array" aca="1" ref="C194" ca="1">INDIRECT(CONCATENATE(TablaDatosCompletos[[#This Row],[CodigoProyecto]],"!$E$3"))</f>
        <v>0</v>
      </c>
      <c r="D194" s="17" t="str">
        <f ca="1">IF(TablaDatosCompletos[[#This Row],[Proyecto]]=0,"NO","SI")</f>
        <v>NO</v>
      </c>
      <c r="E194" s="17" t="s">
        <v>16</v>
      </c>
      <c r="F194" s="17" t="s">
        <v>227</v>
      </c>
      <c r="G194" s="20" t="s">
        <v>74</v>
      </c>
      <c r="H194" s="20" t="s">
        <v>51</v>
      </c>
      <c r="I194" s="19" t="s">
        <v>52</v>
      </c>
      <c r="J194" s="17" t="s">
        <v>121</v>
      </c>
      <c r="K194" s="18" t="s">
        <v>122</v>
      </c>
      <c r="L194" s="18" t="s">
        <v>551</v>
      </c>
      <c r="M194" s="18" t="str" cm="1">
        <f t="array" aca="1" ref="M194" ca="1">IF(INDIRECT(CONCATENATE(TablaDatosCompletos[[#This Row],[CodigoProyecto]],"!B",CELL("fila",INDIRECT(TablaDatosCompletos[[#This Row],[Referencia]]))))="Incluir","SI","NO")</f>
        <v>NO</v>
      </c>
      <c r="N194" s="40" cm="1">
        <f t="array" aca="1" ref="N194" ca="1">IF(TablaDatosCompletos[[#This Row],[UsarAI]]="NO",0,INDIRECT(CONCATENATE(TablaDatosCompletos[[#This Row],[CodigoProyecto]],"!E",CELL("fila",INDIRECT(TablaDatosCompletos[[#This Row],[Referencia]]))+2)))</f>
        <v>0</v>
      </c>
      <c r="O194" s="18" t="str" cm="1">
        <f t="array" aca="1" ref="O194" ca="1">IF(INDIRECT(CONCATENATE(TablaDatosCompletos[[#This Row],[CodigoProyecto]],"!E",CELL("fila",INDIRECT(TablaDatosCompletos[[#This Row],[Referencia]]))+6))=0,"",INDIRECT(CONCATENATE(TablaDatosCompletos[[#This Row],[CodigoProyecto]],"!E",CELL("fila",INDIRECT(TablaDatosCompletos[[#This Row],[Referencia]]))+6)))</f>
        <v>RCO34</v>
      </c>
      <c r="P194" s="18" t="str" cm="1">
        <f t="array" aca="1" ref="P194"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194" s="18" cm="1">
        <f t="array" aca="1" ref="Q194" ca="1">IF(TablaDatosCompletos[[#This Row],[UsarAI]]="NO",0,INDIRECT(CONCATENATE(TablaDatosCompletos[[#This Row],[CodigoProyecto]],"!H",CELL("fila",INDIRECT(TablaDatosCompletos[[#This Row],[Referencia]]))+6)))</f>
        <v>0</v>
      </c>
      <c r="R194" s="18" t="str" cm="1">
        <f t="array" aca="1" ref="R194" ca="1">IF(INDIRECT(CONCATENATE(TablaDatosCompletos[[#This Row],[CodigoProyecto]],"!G",CELL("fila",INDIRECT(TablaDatosCompletos[[#This Row],[Referencia]]))+6))=0,"",INDIRECT(CONCATENATE(TablaDatosCompletos[[#This Row],[CodigoProyecto]],"!G",CELL("fila",INDIRECT(TablaDatosCompletos[[#This Row],[Referencia]]))+6)))</f>
        <v>RCO 34: Toneladas/año</v>
      </c>
      <c r="S194" s="125" t="str" cm="1">
        <f t="array" aca="1" ref="S194" ca="1">IF(INDIRECT(CONCATENATE(TablaDatosCompletos[[#This Row],[CodigoProyecto]],"!E",CELL("fila",INDIRECT(TablaDatosCompletos[[#This Row],[Referencia]]))+7))=0,"",INDIRECT(CONCATENATE(TablaDatosCompletos[[#This Row],[CodigoProyecto]],"!E",CELL("fila",INDIRECT(TablaDatosCompletos[[#This Row],[Referencia]]))+7)))</f>
        <v>RCR103</v>
      </c>
      <c r="T194" s="126" t="str" cm="1">
        <f t="array" aca="1" ref="T194"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194" s="127" cm="1">
        <f t="array" aca="1" ref="U194" ca="1">IF(TablaDatosCompletos[[#This Row],[UsarAI]]="NO",0,INDIRECT(CONCATENATE(TablaDatosCompletos[[#This Row],[CodigoProyecto]],"!H",CELL("fila",INDIRECT(TablaDatosCompletos[[#This Row],[Referencia]]))+7)))</f>
        <v>0</v>
      </c>
      <c r="V194" s="126" t="str" cm="1">
        <f t="array" aca="1" ref="V194" ca="1">IF(INDIRECT(CONCATENATE(TablaDatosCompletos[[#This Row],[CodigoProyecto]],"!G",CELL("fila",INDIRECT(TablaDatosCompletos[[#This Row],[Referencia]]))+7))=0,"",INDIRECT(CONCATENATE(TablaDatosCompletos[[#This Row],[CodigoProyecto]],"!G",CELL("fila",INDIRECT(TablaDatosCompletos[[#This Row],[Referencia]]))+7)))</f>
        <v>RCR 103: Toneladas/ año</v>
      </c>
    </row>
    <row r="195" spans="1:22" ht="58" x14ac:dyDescent="0.35">
      <c r="A195" s="17">
        <f>DatosGenerales!$D$7</f>
        <v>0</v>
      </c>
      <c r="B195" s="17">
        <f>DatosGenerales!$D$11</f>
        <v>0</v>
      </c>
      <c r="C195" s="17" cm="1">
        <f t="array" aca="1" ref="C195" ca="1">INDIRECT(CONCATENATE(TablaDatosCompletos[[#This Row],[CodigoProyecto]],"!$E$3"))</f>
        <v>0</v>
      </c>
      <c r="D195" s="17" t="str">
        <f ca="1">IF(TablaDatosCompletos[[#This Row],[Proyecto]]=0,"NO","SI")</f>
        <v>NO</v>
      </c>
      <c r="E195" s="17" t="s">
        <v>16</v>
      </c>
      <c r="F195" s="17" t="s">
        <v>227</v>
      </c>
      <c r="G195" s="20" t="s">
        <v>74</v>
      </c>
      <c r="H195" s="20" t="s">
        <v>51</v>
      </c>
      <c r="I195" s="19" t="s">
        <v>52</v>
      </c>
      <c r="J195" s="17" t="s">
        <v>123</v>
      </c>
      <c r="K195" s="18" t="s">
        <v>124</v>
      </c>
      <c r="L195" s="18" t="s">
        <v>552</v>
      </c>
      <c r="M195" s="18" t="str" cm="1">
        <f t="array" aca="1" ref="M195" ca="1">IF(INDIRECT(CONCATENATE(TablaDatosCompletos[[#This Row],[CodigoProyecto]],"!B",CELL("fila",INDIRECT(TablaDatosCompletos[[#This Row],[Referencia]]))))="Incluir","SI","NO")</f>
        <v>NO</v>
      </c>
      <c r="N195" s="40" cm="1">
        <f t="array" aca="1" ref="N195" ca="1">IF(TablaDatosCompletos[[#This Row],[UsarAI]]="NO",0,INDIRECT(CONCATENATE(TablaDatosCompletos[[#This Row],[CodigoProyecto]],"!E",CELL("fila",INDIRECT(TablaDatosCompletos[[#This Row],[Referencia]]))+2)))</f>
        <v>0</v>
      </c>
      <c r="O195" s="18" t="str" cm="1">
        <f t="array" aca="1" ref="O195" ca="1">IF(INDIRECT(CONCATENATE(TablaDatosCompletos[[#This Row],[CodigoProyecto]],"!E",CELL("fila",INDIRECT(TablaDatosCompletos[[#This Row],[Referencia]]))+6))=0,"",INDIRECT(CONCATENATE(TablaDatosCompletos[[#This Row],[CodigoProyecto]],"!E",CELL("fila",INDIRECT(TablaDatosCompletos[[#This Row],[Referencia]]))+6)))</f>
        <v>RCO34</v>
      </c>
      <c r="P195" s="18" t="str" cm="1">
        <f t="array" aca="1" ref="P195"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195" s="18" cm="1">
        <f t="array" aca="1" ref="Q195" ca="1">IF(TablaDatosCompletos[[#This Row],[UsarAI]]="NO",0,INDIRECT(CONCATENATE(TablaDatosCompletos[[#This Row],[CodigoProyecto]],"!H",CELL("fila",INDIRECT(TablaDatosCompletos[[#This Row],[Referencia]]))+6)))</f>
        <v>0</v>
      </c>
      <c r="R195" s="18" t="str" cm="1">
        <f t="array" aca="1" ref="R195" ca="1">IF(INDIRECT(CONCATENATE(TablaDatosCompletos[[#This Row],[CodigoProyecto]],"!G",CELL("fila",INDIRECT(TablaDatosCompletos[[#This Row],[Referencia]]))+6))=0,"",INDIRECT(CONCATENATE(TablaDatosCompletos[[#This Row],[CodigoProyecto]],"!G",CELL("fila",INDIRECT(TablaDatosCompletos[[#This Row],[Referencia]]))+6)))</f>
        <v>RCO 34: Toneladas/año</v>
      </c>
      <c r="S195" s="125" t="str" cm="1">
        <f t="array" aca="1" ref="S195" ca="1">IF(INDIRECT(CONCATENATE(TablaDatosCompletos[[#This Row],[CodigoProyecto]],"!E",CELL("fila",INDIRECT(TablaDatosCompletos[[#This Row],[Referencia]]))+7))=0,"",INDIRECT(CONCATENATE(TablaDatosCompletos[[#This Row],[CodigoProyecto]],"!E",CELL("fila",INDIRECT(TablaDatosCompletos[[#This Row],[Referencia]]))+7)))</f>
        <v>RCR103</v>
      </c>
      <c r="T195" s="126" t="str" cm="1">
        <f t="array" aca="1" ref="T195"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195" s="127" cm="1">
        <f t="array" aca="1" ref="U195" ca="1">IF(TablaDatosCompletos[[#This Row],[UsarAI]]="NO",0,INDIRECT(CONCATENATE(TablaDatosCompletos[[#This Row],[CodigoProyecto]],"!H",CELL("fila",INDIRECT(TablaDatosCompletos[[#This Row],[Referencia]]))+7)))</f>
        <v>0</v>
      </c>
      <c r="V195" s="126" t="str" cm="1">
        <f t="array" aca="1" ref="V195" ca="1">IF(INDIRECT(CONCATENATE(TablaDatosCompletos[[#This Row],[CodigoProyecto]],"!G",CELL("fila",INDIRECT(TablaDatosCompletos[[#This Row],[Referencia]]))+7))=0,"",INDIRECT(CONCATENATE(TablaDatosCompletos[[#This Row],[CodigoProyecto]],"!G",CELL("fila",INDIRECT(TablaDatosCompletos[[#This Row],[Referencia]]))+7)))</f>
        <v>RCR 103: Toneladas/ año</v>
      </c>
    </row>
    <row r="196" spans="1:22" ht="116" x14ac:dyDescent="0.35">
      <c r="A196" s="17">
        <f>DatosGenerales!$D$7</f>
        <v>0</v>
      </c>
      <c r="B196" s="17">
        <f>DatosGenerales!$D$11</f>
        <v>0</v>
      </c>
      <c r="C196" s="17" cm="1">
        <f t="array" aca="1" ref="C196" ca="1">INDIRECT(CONCATENATE(TablaDatosCompletos[[#This Row],[CodigoProyecto]],"!$E$3"))</f>
        <v>0</v>
      </c>
      <c r="D196" s="17" t="str">
        <f ca="1">IF(TablaDatosCompletos[[#This Row],[Proyecto]]=0,"NO","SI")</f>
        <v>NO</v>
      </c>
      <c r="E196" s="17" t="s">
        <v>16</v>
      </c>
      <c r="F196" s="17" t="s">
        <v>227</v>
      </c>
      <c r="G196" s="20" t="s">
        <v>74</v>
      </c>
      <c r="H196" s="20" t="s">
        <v>51</v>
      </c>
      <c r="I196" s="19" t="s">
        <v>52</v>
      </c>
      <c r="J196" s="17" t="s">
        <v>125</v>
      </c>
      <c r="K196" s="18" t="s">
        <v>126</v>
      </c>
      <c r="L196" s="18" t="s">
        <v>553</v>
      </c>
      <c r="M196" s="18" t="str" cm="1">
        <f t="array" aca="1" ref="M196" ca="1">IF(INDIRECT(CONCATENATE(TablaDatosCompletos[[#This Row],[CodigoProyecto]],"!B",CELL("fila",INDIRECT(TablaDatosCompletos[[#This Row],[Referencia]]))))="Incluir","SI","NO")</f>
        <v>NO</v>
      </c>
      <c r="N196" s="40" cm="1">
        <f t="array" aca="1" ref="N196" ca="1">IF(TablaDatosCompletos[[#This Row],[UsarAI]]="NO",0,INDIRECT(CONCATENATE(TablaDatosCompletos[[#This Row],[CodigoProyecto]],"!E",CELL("fila",INDIRECT(TablaDatosCompletos[[#This Row],[Referencia]]))+2)))</f>
        <v>0</v>
      </c>
      <c r="O196" s="18" t="str" cm="1">
        <f t="array" aca="1" ref="O196" ca="1">IF(INDIRECT(CONCATENATE(TablaDatosCompletos[[#This Row],[CodigoProyecto]],"!E",CELL("fila",INDIRECT(TablaDatosCompletos[[#This Row],[Referencia]]))+6))=0,"",INDIRECT(CONCATENATE(TablaDatosCompletos[[#This Row],[CodigoProyecto]],"!E",CELL("fila",INDIRECT(TablaDatosCompletos[[#This Row],[Referencia]]))+6)))</f>
        <v>RCO38</v>
      </c>
      <c r="P196" s="18" t="str" cm="1">
        <f t="array" aca="1" ref="P196"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96" s="18" cm="1">
        <f t="array" aca="1" ref="Q196" ca="1">IF(TablaDatosCompletos[[#This Row],[UsarAI]]="NO",0,INDIRECT(CONCATENATE(TablaDatosCompletos[[#This Row],[CodigoProyecto]],"!H",CELL("fila",INDIRECT(TablaDatosCompletos[[#This Row],[Referencia]]))+6)))</f>
        <v>0</v>
      </c>
      <c r="R196" s="18" t="str" cm="1">
        <f t="array" aca="1" ref="R196" ca="1">IF(INDIRECT(CONCATENATE(TablaDatosCompletos[[#This Row],[CodigoProyecto]],"!G",CELL("fila",INDIRECT(TablaDatosCompletos[[#This Row],[Referencia]]))+6))=0,"",INDIRECT(CONCATENATE(TablaDatosCompletos[[#This Row],[CodigoProyecto]],"!G",CELL("fila",INDIRECT(TablaDatosCompletos[[#This Row],[Referencia]]))+6)))</f>
        <v>RCO 38: Hectáreas</v>
      </c>
      <c r="S196" s="125" t="str" cm="1">
        <f t="array" aca="1" ref="S196" ca="1">IF(INDIRECT(CONCATENATE(TablaDatosCompletos[[#This Row],[CodigoProyecto]],"!E",CELL("fila",INDIRECT(TablaDatosCompletos[[#This Row],[Referencia]]))+7))=0,"",INDIRECT(CONCATENATE(TablaDatosCompletos[[#This Row],[CodigoProyecto]],"!E",CELL("fila",INDIRECT(TablaDatosCompletos[[#This Row],[Referencia]]))+7)))</f>
        <v>RCR52</v>
      </c>
      <c r="T196" s="126" t="str" cm="1">
        <f t="array" aca="1" ref="T196"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196" s="127" cm="1">
        <f t="array" aca="1" ref="U196" ca="1">IF(TablaDatosCompletos[[#This Row],[UsarAI]]="NO",0,INDIRECT(CONCATENATE(TablaDatosCompletos[[#This Row],[CodigoProyecto]],"!H",CELL("fila",INDIRECT(TablaDatosCompletos[[#This Row],[Referencia]]))+7)))</f>
        <v>0</v>
      </c>
      <c r="V196" s="126" t="str" cm="1">
        <f t="array" aca="1" ref="V196" ca="1">IF(INDIRECT(CONCATENATE(TablaDatosCompletos[[#This Row],[CodigoProyecto]],"!G",CELL("fila",INDIRECT(TablaDatosCompletos[[#This Row],[Referencia]]))+7))=0,"",INDIRECT(CONCATENATE(TablaDatosCompletos[[#This Row],[CodigoProyecto]],"!G",CELL("fila",INDIRECT(TablaDatosCompletos[[#This Row],[Referencia]]))+7)))</f>
        <v>RCR 52: Hectáreas</v>
      </c>
    </row>
    <row r="197" spans="1:22" ht="116" x14ac:dyDescent="0.35">
      <c r="A197" s="17">
        <f>DatosGenerales!$D$7</f>
        <v>0</v>
      </c>
      <c r="B197" s="17">
        <f>DatosGenerales!$D$11</f>
        <v>0</v>
      </c>
      <c r="C197" s="17" cm="1">
        <f t="array" aca="1" ref="C197" ca="1">INDIRECT(CONCATENATE(TablaDatosCompletos[[#This Row],[CodigoProyecto]],"!$E$3"))</f>
        <v>0</v>
      </c>
      <c r="D197" s="17" t="str">
        <f ca="1">IF(TablaDatosCompletos[[#This Row],[Proyecto]]=0,"NO","SI")</f>
        <v>NO</v>
      </c>
      <c r="E197" s="17" t="s">
        <v>16</v>
      </c>
      <c r="F197" s="17" t="s">
        <v>227</v>
      </c>
      <c r="G197" s="20" t="s">
        <v>74</v>
      </c>
      <c r="H197" s="20" t="s">
        <v>51</v>
      </c>
      <c r="I197" s="19" t="s">
        <v>52</v>
      </c>
      <c r="J197" s="17" t="s">
        <v>127</v>
      </c>
      <c r="K197" s="18" t="s">
        <v>128</v>
      </c>
      <c r="L197" s="18" t="s">
        <v>554</v>
      </c>
      <c r="M197" s="18" t="str" cm="1">
        <f t="array" aca="1" ref="M197" ca="1">IF(INDIRECT(CONCATENATE(TablaDatosCompletos[[#This Row],[CodigoProyecto]],"!B",CELL("fila",INDIRECT(TablaDatosCompletos[[#This Row],[Referencia]]))))="Incluir","SI","NO")</f>
        <v>NO</v>
      </c>
      <c r="N197" s="40" cm="1">
        <f t="array" aca="1" ref="N197" ca="1">IF(TablaDatosCompletos[[#This Row],[UsarAI]]="NO",0,INDIRECT(CONCATENATE(TablaDatosCompletos[[#This Row],[CodigoProyecto]],"!E",CELL("fila",INDIRECT(TablaDatosCompletos[[#This Row],[Referencia]]))+2)))</f>
        <v>0</v>
      </c>
      <c r="O197" s="18" t="str" cm="1">
        <f t="array" aca="1" ref="O197" ca="1">IF(INDIRECT(CONCATENATE(TablaDatosCompletos[[#This Row],[CodigoProyecto]],"!E",CELL("fila",INDIRECT(TablaDatosCompletos[[#This Row],[Referencia]]))+6))=0,"",INDIRECT(CONCATENATE(TablaDatosCompletos[[#This Row],[CodigoProyecto]],"!E",CELL("fila",INDIRECT(TablaDatosCompletos[[#This Row],[Referencia]]))+6)))</f>
        <v>RCO38</v>
      </c>
      <c r="P197" s="18" t="str" cm="1">
        <f t="array" aca="1" ref="P197"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97" s="18" cm="1">
        <f t="array" aca="1" ref="Q197" ca="1">IF(TablaDatosCompletos[[#This Row],[UsarAI]]="NO",0,INDIRECT(CONCATENATE(TablaDatosCompletos[[#This Row],[CodigoProyecto]],"!H",CELL("fila",INDIRECT(TablaDatosCompletos[[#This Row],[Referencia]]))+6)))</f>
        <v>0</v>
      </c>
      <c r="R197" s="18" t="str" cm="1">
        <f t="array" aca="1" ref="R197" ca="1">IF(INDIRECT(CONCATENATE(TablaDatosCompletos[[#This Row],[CodigoProyecto]],"!G",CELL("fila",INDIRECT(TablaDatosCompletos[[#This Row],[Referencia]]))+6))=0,"",INDIRECT(CONCATENATE(TablaDatosCompletos[[#This Row],[CodigoProyecto]],"!G",CELL("fila",INDIRECT(TablaDatosCompletos[[#This Row],[Referencia]]))+6)))</f>
        <v>RCO 38: Hectáreas</v>
      </c>
      <c r="S197" s="125" t="str" cm="1">
        <f t="array" aca="1" ref="S197" ca="1">IF(INDIRECT(CONCATENATE(TablaDatosCompletos[[#This Row],[CodigoProyecto]],"!E",CELL("fila",INDIRECT(TablaDatosCompletos[[#This Row],[Referencia]]))+7))=0,"",INDIRECT(CONCATENATE(TablaDatosCompletos[[#This Row],[CodigoProyecto]],"!E",CELL("fila",INDIRECT(TablaDatosCompletos[[#This Row],[Referencia]]))+7)))</f>
        <v>RCR52</v>
      </c>
      <c r="T197" s="126" t="str" cm="1">
        <f t="array" aca="1" ref="T197"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197" s="127" cm="1">
        <f t="array" aca="1" ref="U197" ca="1">IF(TablaDatosCompletos[[#This Row],[UsarAI]]="NO",0,INDIRECT(CONCATENATE(TablaDatosCompletos[[#This Row],[CodigoProyecto]],"!H",CELL("fila",INDIRECT(TablaDatosCompletos[[#This Row],[Referencia]]))+7)))</f>
        <v>0</v>
      </c>
      <c r="V197" s="126" t="str" cm="1">
        <f t="array" aca="1" ref="V197" ca="1">IF(INDIRECT(CONCATENATE(TablaDatosCompletos[[#This Row],[CodigoProyecto]],"!G",CELL("fila",INDIRECT(TablaDatosCompletos[[#This Row],[Referencia]]))+7))=0,"",INDIRECT(CONCATENATE(TablaDatosCompletos[[#This Row],[CodigoProyecto]],"!G",CELL("fila",INDIRECT(TablaDatosCompletos[[#This Row],[Referencia]]))+7)))</f>
        <v>RCR 52: Hectáreas</v>
      </c>
    </row>
    <row r="198" spans="1:22" ht="72.5" x14ac:dyDescent="0.35">
      <c r="A198" s="17">
        <f>DatosGenerales!$D$7</f>
        <v>0</v>
      </c>
      <c r="B198" s="17">
        <f>DatosGenerales!$D$11</f>
        <v>0</v>
      </c>
      <c r="C198" s="17" cm="1">
        <f t="array" aca="1" ref="C198" ca="1">INDIRECT(CONCATENATE(TablaDatosCompletos[[#This Row],[CodigoProyecto]],"!$E$3"))</f>
        <v>0</v>
      </c>
      <c r="D198" s="17" t="str">
        <f ca="1">IF(TablaDatosCompletos[[#This Row],[Proyecto]]=0,"NO","SI")</f>
        <v>NO</v>
      </c>
      <c r="E198" s="17" t="s">
        <v>16</v>
      </c>
      <c r="F198" s="17" t="s">
        <v>227</v>
      </c>
      <c r="G198" s="20" t="s">
        <v>74</v>
      </c>
      <c r="H198" s="20" t="s">
        <v>53</v>
      </c>
      <c r="I198" s="19" t="s">
        <v>54</v>
      </c>
      <c r="J198" s="17" t="s">
        <v>129</v>
      </c>
      <c r="K198" s="18" t="s">
        <v>130</v>
      </c>
      <c r="L198" s="18" t="s">
        <v>555</v>
      </c>
      <c r="M198" s="18" t="str" cm="1">
        <f t="array" aca="1" ref="M198" ca="1">IF(INDIRECT(CONCATENATE(TablaDatosCompletos[[#This Row],[CodigoProyecto]],"!B",CELL("fila",INDIRECT(TablaDatosCompletos[[#This Row],[Referencia]]))))="Incluir","SI","NO")</f>
        <v>NO</v>
      </c>
      <c r="N198" s="40" cm="1">
        <f t="array" aca="1" ref="N198" ca="1">IF(TablaDatosCompletos[[#This Row],[UsarAI]]="NO",0,INDIRECT(CONCATENATE(TablaDatosCompletos[[#This Row],[CodigoProyecto]],"!E",CELL("fila",INDIRECT(TablaDatosCompletos[[#This Row],[Referencia]]))+2)))</f>
        <v>0</v>
      </c>
      <c r="O198" s="18" t="str" cm="1">
        <f t="array" aca="1" ref="O198" ca="1">IF(INDIRECT(CONCATENATE(TablaDatosCompletos[[#This Row],[CodigoProyecto]],"!E",CELL("fila",INDIRECT(TablaDatosCompletos[[#This Row],[Referencia]]))+6))=0,"",INDIRECT(CONCATENATE(TablaDatosCompletos[[#This Row],[CodigoProyecto]],"!E",CELL("fila",INDIRECT(TablaDatosCompletos[[#This Row],[Referencia]]))+6)))</f>
        <v>RCO38</v>
      </c>
      <c r="P198" s="18" t="str" cm="1">
        <f t="array" aca="1" ref="P198"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98" s="18" cm="1">
        <f t="array" aca="1" ref="Q198" ca="1">IF(TablaDatosCompletos[[#This Row],[UsarAI]]="NO",0,INDIRECT(CONCATENATE(TablaDatosCompletos[[#This Row],[CodigoProyecto]],"!H",CELL("fila",INDIRECT(TablaDatosCompletos[[#This Row],[Referencia]]))+6)))</f>
        <v>0</v>
      </c>
      <c r="R198" s="18" t="str" cm="1">
        <f t="array" aca="1" ref="R198" ca="1">IF(INDIRECT(CONCATENATE(TablaDatosCompletos[[#This Row],[CodigoProyecto]],"!G",CELL("fila",INDIRECT(TablaDatosCompletos[[#This Row],[Referencia]]))+6))=0,"",INDIRECT(CONCATENATE(TablaDatosCompletos[[#This Row],[CodigoProyecto]],"!G",CELL("fila",INDIRECT(TablaDatosCompletos[[#This Row],[Referencia]]))+6)))</f>
        <v>RCO 38: Hectáreas</v>
      </c>
      <c r="S198" s="125" t="str" cm="1">
        <f t="array" aca="1" ref="S198" ca="1">IF(INDIRECT(CONCATENATE(TablaDatosCompletos[[#This Row],[CodigoProyecto]],"!E",CELL("fila",INDIRECT(TablaDatosCompletos[[#This Row],[Referencia]]))+7))=0,"",INDIRECT(CONCATENATE(TablaDatosCompletos[[#This Row],[CodigoProyecto]],"!E",CELL("fila",INDIRECT(TablaDatosCompletos[[#This Row],[Referencia]]))+7)))</f>
        <v>RCR50</v>
      </c>
      <c r="T198" s="126" t="str" cm="1">
        <f t="array" aca="1" ref="T198"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198" s="127" cm="1">
        <f t="array" aca="1" ref="U198" ca="1">IF(TablaDatosCompletos[[#This Row],[UsarAI]]="NO",0,INDIRECT(CONCATENATE(TablaDatosCompletos[[#This Row],[CodigoProyecto]],"!H",CELL("fila",INDIRECT(TablaDatosCompletos[[#This Row],[Referencia]]))+7)))</f>
        <v>0</v>
      </c>
      <c r="V198" s="126" t="str" cm="1">
        <f t="array" aca="1" ref="V198" ca="1">IF(INDIRECT(CONCATENATE(TablaDatosCompletos[[#This Row],[CodigoProyecto]],"!G",CELL("fila",INDIRECT(TablaDatosCompletos[[#This Row],[Referencia]]))+7))=0,"",INDIRECT(CONCATENATE(TablaDatosCompletos[[#This Row],[CodigoProyecto]],"!G",CELL("fila",INDIRECT(TablaDatosCompletos[[#This Row],[Referencia]]))+7)))</f>
        <v>RCR 50: Personas</v>
      </c>
    </row>
    <row r="199" spans="1:22" ht="72.5" x14ac:dyDescent="0.35">
      <c r="A199" s="17">
        <f>DatosGenerales!$D$7</f>
        <v>0</v>
      </c>
      <c r="B199" s="17">
        <f>DatosGenerales!$D$11</f>
        <v>0</v>
      </c>
      <c r="C199" s="17" cm="1">
        <f t="array" aca="1" ref="C199" ca="1">INDIRECT(CONCATENATE(TablaDatosCompletos[[#This Row],[CodigoProyecto]],"!$E$3"))</f>
        <v>0</v>
      </c>
      <c r="D199" s="17" t="str">
        <f ca="1">IF(TablaDatosCompletos[[#This Row],[Proyecto]]=0,"NO","SI")</f>
        <v>NO</v>
      </c>
      <c r="E199" s="17" t="s">
        <v>16</v>
      </c>
      <c r="F199" s="17" t="s">
        <v>227</v>
      </c>
      <c r="G199" s="20" t="s">
        <v>74</v>
      </c>
      <c r="H199" s="20" t="s">
        <v>53</v>
      </c>
      <c r="I199" s="19" t="s">
        <v>54</v>
      </c>
      <c r="J199" s="17" t="s">
        <v>131</v>
      </c>
      <c r="K199" s="18" t="s">
        <v>132</v>
      </c>
      <c r="L199" s="18" t="s">
        <v>556</v>
      </c>
      <c r="M199" s="18" t="str" cm="1">
        <f t="array" aca="1" ref="M199" ca="1">IF(INDIRECT(CONCATENATE(TablaDatosCompletos[[#This Row],[CodigoProyecto]],"!B",CELL("fila",INDIRECT(TablaDatosCompletos[[#This Row],[Referencia]]))))="Incluir","SI","NO")</f>
        <v>NO</v>
      </c>
      <c r="N199" s="40" cm="1">
        <f t="array" aca="1" ref="N199" ca="1">IF(TablaDatosCompletos[[#This Row],[UsarAI]]="NO",0,INDIRECT(CONCATENATE(TablaDatosCompletos[[#This Row],[CodigoProyecto]],"!E",CELL("fila",INDIRECT(TablaDatosCompletos[[#This Row],[Referencia]]))+2)))</f>
        <v>0</v>
      </c>
      <c r="O199" s="18" t="str" cm="1">
        <f t="array" aca="1" ref="O199" ca="1">IF(INDIRECT(CONCATENATE(TablaDatosCompletos[[#This Row],[CodigoProyecto]],"!E",CELL("fila",INDIRECT(TablaDatosCompletos[[#This Row],[Referencia]]))+6))=0,"",INDIRECT(CONCATENATE(TablaDatosCompletos[[#This Row],[CodigoProyecto]],"!E",CELL("fila",INDIRECT(TablaDatosCompletos[[#This Row],[Referencia]]))+6)))</f>
        <v>RCO38</v>
      </c>
      <c r="P199" s="18" t="str" cm="1">
        <f t="array" aca="1" ref="P199"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199" s="18" cm="1">
        <f t="array" aca="1" ref="Q199" ca="1">IF(TablaDatosCompletos[[#This Row],[UsarAI]]="NO",0,INDIRECT(CONCATENATE(TablaDatosCompletos[[#This Row],[CodigoProyecto]],"!H",CELL("fila",INDIRECT(TablaDatosCompletos[[#This Row],[Referencia]]))+6)))</f>
        <v>0</v>
      </c>
      <c r="R199" s="18" t="str" cm="1">
        <f t="array" aca="1" ref="R199" ca="1">IF(INDIRECT(CONCATENATE(TablaDatosCompletos[[#This Row],[CodigoProyecto]],"!G",CELL("fila",INDIRECT(TablaDatosCompletos[[#This Row],[Referencia]]))+6))=0,"",INDIRECT(CONCATENATE(TablaDatosCompletos[[#This Row],[CodigoProyecto]],"!G",CELL("fila",INDIRECT(TablaDatosCompletos[[#This Row],[Referencia]]))+6)))</f>
        <v>RCO 38: Hectáreas</v>
      </c>
      <c r="S199" s="125" t="str" cm="1">
        <f t="array" aca="1" ref="S199" ca="1">IF(INDIRECT(CONCATENATE(TablaDatosCompletos[[#This Row],[CodigoProyecto]],"!E",CELL("fila",INDIRECT(TablaDatosCompletos[[#This Row],[Referencia]]))+7))=0,"",INDIRECT(CONCATENATE(TablaDatosCompletos[[#This Row],[CodigoProyecto]],"!E",CELL("fila",INDIRECT(TablaDatosCompletos[[#This Row],[Referencia]]))+7)))</f>
        <v>RCR95</v>
      </c>
      <c r="T199" s="126" t="str" cm="1">
        <f t="array" aca="1" ref="T199"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199" s="127" cm="1">
        <f t="array" aca="1" ref="U199" ca="1">IF(TablaDatosCompletos[[#This Row],[UsarAI]]="NO",0,INDIRECT(CONCATENATE(TablaDatosCompletos[[#This Row],[CodigoProyecto]],"!H",CELL("fila",INDIRECT(TablaDatosCompletos[[#This Row],[Referencia]]))+7)))</f>
        <v>0</v>
      </c>
      <c r="V199" s="126" t="str" cm="1">
        <f t="array" aca="1" ref="V199" ca="1">IF(INDIRECT(CONCATENATE(TablaDatosCompletos[[#This Row],[CodigoProyecto]],"!G",CELL("fila",INDIRECT(TablaDatosCompletos[[#This Row],[Referencia]]))+7))=0,"",INDIRECT(CONCATENATE(TablaDatosCompletos[[#This Row],[CodigoProyecto]],"!G",CELL("fila",INDIRECT(TablaDatosCompletos[[#This Row],[Referencia]]))+7)))</f>
        <v>RCR 95: Personas</v>
      </c>
    </row>
    <row r="200" spans="1:22" ht="145" x14ac:dyDescent="0.35">
      <c r="A200" s="17">
        <f>DatosGenerales!$D$7</f>
        <v>0</v>
      </c>
      <c r="B200" s="17">
        <f>DatosGenerales!$D$11</f>
        <v>0</v>
      </c>
      <c r="C200" s="17" cm="1">
        <f t="array" aca="1" ref="C200" ca="1">INDIRECT(CONCATENATE(TablaDatosCompletos[[#This Row],[CodigoProyecto]],"!$E$3"))</f>
        <v>0</v>
      </c>
      <c r="D200" s="17" t="str">
        <f ca="1">IF(TablaDatosCompletos[[#This Row],[Proyecto]]=0,"NO","SI")</f>
        <v>NO</v>
      </c>
      <c r="E200" s="17" t="s">
        <v>16</v>
      </c>
      <c r="F200" s="17" t="s">
        <v>227</v>
      </c>
      <c r="G200" s="20" t="s">
        <v>74</v>
      </c>
      <c r="H200" s="20" t="s">
        <v>53</v>
      </c>
      <c r="I200" s="19" t="s">
        <v>54</v>
      </c>
      <c r="J200" s="17" t="s">
        <v>133</v>
      </c>
      <c r="K200" s="18" t="s">
        <v>134</v>
      </c>
      <c r="L200" s="18" t="s">
        <v>557</v>
      </c>
      <c r="M200" s="18" t="str" cm="1">
        <f t="array" aca="1" ref="M200" ca="1">IF(INDIRECT(CONCATENATE(TablaDatosCompletos[[#This Row],[CodigoProyecto]],"!B",CELL("fila",INDIRECT(TablaDatosCompletos[[#This Row],[Referencia]]))))="Incluir","SI","NO")</f>
        <v>NO</v>
      </c>
      <c r="N200" s="40" cm="1">
        <f t="array" aca="1" ref="N200" ca="1">IF(TablaDatosCompletos[[#This Row],[UsarAI]]="NO",0,INDIRECT(CONCATENATE(TablaDatosCompletos[[#This Row],[CodigoProyecto]],"!E",CELL("fila",INDIRECT(TablaDatosCompletos[[#This Row],[Referencia]]))+2)))</f>
        <v>0</v>
      </c>
      <c r="O200" s="18" t="str" cm="1">
        <f t="array" aca="1" ref="O200" ca="1">IF(INDIRECT(CONCATENATE(TablaDatosCompletos[[#This Row],[CodigoProyecto]],"!E",CELL("fila",INDIRECT(TablaDatosCompletos[[#This Row],[Referencia]]))+6))=0,"",INDIRECT(CONCATENATE(TablaDatosCompletos[[#This Row],[CodigoProyecto]],"!E",CELL("fila",INDIRECT(TablaDatosCompletos[[#This Row],[Referencia]]))+6)))</f>
        <v>RCO38</v>
      </c>
      <c r="P200" s="18" t="str" cm="1">
        <f t="array" aca="1" ref="P200"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00" s="18" cm="1">
        <f t="array" aca="1" ref="Q200" ca="1">IF(TablaDatosCompletos[[#This Row],[UsarAI]]="NO",0,INDIRECT(CONCATENATE(TablaDatosCompletos[[#This Row],[CodigoProyecto]],"!H",CELL("fila",INDIRECT(TablaDatosCompletos[[#This Row],[Referencia]]))+6)))</f>
        <v>0</v>
      </c>
      <c r="R200" s="18" t="str" cm="1">
        <f t="array" aca="1" ref="R200" ca="1">IF(INDIRECT(CONCATENATE(TablaDatosCompletos[[#This Row],[CodigoProyecto]],"!G",CELL("fila",INDIRECT(TablaDatosCompletos[[#This Row],[Referencia]]))+6))=0,"",INDIRECT(CONCATENATE(TablaDatosCompletos[[#This Row],[CodigoProyecto]],"!G",CELL("fila",INDIRECT(TablaDatosCompletos[[#This Row],[Referencia]]))+6)))</f>
        <v>RCO 38: Hectáreas</v>
      </c>
      <c r="S200" s="125" t="str" cm="1">
        <f t="array" aca="1" ref="S200" ca="1">IF(INDIRECT(CONCATENATE(TablaDatosCompletos[[#This Row],[CodigoProyecto]],"!E",CELL("fila",INDIRECT(TablaDatosCompletos[[#This Row],[Referencia]]))+7))=0,"",INDIRECT(CONCATENATE(TablaDatosCompletos[[#This Row],[CodigoProyecto]],"!E",CELL("fila",INDIRECT(TablaDatosCompletos[[#This Row],[Referencia]]))+7)))</f>
        <v>RCR95</v>
      </c>
      <c r="T200" s="126" t="str" cm="1">
        <f t="array" aca="1" ref="T200"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200" s="127" cm="1">
        <f t="array" aca="1" ref="U200" ca="1">IF(TablaDatosCompletos[[#This Row],[UsarAI]]="NO",0,INDIRECT(CONCATENATE(TablaDatosCompletos[[#This Row],[CodigoProyecto]],"!H",CELL("fila",INDIRECT(TablaDatosCompletos[[#This Row],[Referencia]]))+7)))</f>
        <v>0</v>
      </c>
      <c r="V200" s="126" t="str" cm="1">
        <f t="array" aca="1" ref="V200" ca="1">IF(INDIRECT(CONCATENATE(TablaDatosCompletos[[#This Row],[CodigoProyecto]],"!G",CELL("fila",INDIRECT(TablaDatosCompletos[[#This Row],[Referencia]]))+7))=0,"",INDIRECT(CONCATENATE(TablaDatosCompletos[[#This Row],[CodigoProyecto]],"!G",CELL("fila",INDIRECT(TablaDatosCompletos[[#This Row],[Referencia]]))+7)))</f>
        <v>RCR 95: Personas</v>
      </c>
    </row>
    <row r="201" spans="1:22" ht="72.5" x14ac:dyDescent="0.35">
      <c r="A201" s="17">
        <f>DatosGenerales!$D$7</f>
        <v>0</v>
      </c>
      <c r="B201" s="17">
        <f>DatosGenerales!$D$11</f>
        <v>0</v>
      </c>
      <c r="C201" s="17" cm="1">
        <f t="array" aca="1" ref="C201" ca="1">INDIRECT(CONCATENATE(TablaDatosCompletos[[#This Row],[CodigoProyecto]],"!$E$3"))</f>
        <v>0</v>
      </c>
      <c r="D201" s="17" t="str">
        <f ca="1">IF(TablaDatosCompletos[[#This Row],[Proyecto]]=0,"NO","SI")</f>
        <v>NO</v>
      </c>
      <c r="E201" s="17" t="s">
        <v>16</v>
      </c>
      <c r="F201" s="17" t="s">
        <v>258</v>
      </c>
      <c r="G201" s="20" t="s">
        <v>135</v>
      </c>
      <c r="H201" s="20" t="s">
        <v>55</v>
      </c>
      <c r="I201" s="19" t="s">
        <v>56</v>
      </c>
      <c r="J201" s="17" t="s">
        <v>136</v>
      </c>
      <c r="K201" s="18" t="s">
        <v>137</v>
      </c>
      <c r="L201" s="18" t="s">
        <v>558</v>
      </c>
      <c r="M201" s="18" t="str" cm="1">
        <f t="array" aca="1" ref="M201" ca="1">IF(INDIRECT(CONCATENATE(TablaDatosCompletos[[#This Row],[CodigoProyecto]],"!B",CELL("fila",INDIRECT(TablaDatosCompletos[[#This Row],[Referencia]]))))="Incluir","SI","NO")</f>
        <v>NO</v>
      </c>
      <c r="N201" s="40" cm="1">
        <f t="array" aca="1" ref="N201" ca="1">IF(TablaDatosCompletos[[#This Row],[UsarAI]]="NO",0,INDIRECT(CONCATENATE(TablaDatosCompletos[[#This Row],[CodigoProyecto]],"!E",CELL("fila",INDIRECT(TablaDatosCompletos[[#This Row],[Referencia]]))+2)))</f>
        <v>0</v>
      </c>
      <c r="O201" s="18" t="str" cm="1">
        <f t="array" aca="1" ref="O201" ca="1">IF(INDIRECT(CONCATENATE(TablaDatosCompletos[[#This Row],[CodigoProyecto]],"!E",CELL("fila",INDIRECT(TablaDatosCompletos[[#This Row],[Referencia]]))+6))=0,"",INDIRECT(CONCATENATE(TablaDatosCompletos[[#This Row],[CodigoProyecto]],"!E",CELL("fila",INDIRECT(TablaDatosCompletos[[#This Row],[Referencia]]))+6)))</f>
        <v>RCO65</v>
      </c>
      <c r="P201" s="18" t="str" cm="1">
        <f t="array" aca="1" ref="P201"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201" s="18" cm="1">
        <f t="array" aca="1" ref="Q201" ca="1">IF(TablaDatosCompletos[[#This Row],[UsarAI]]="NO",0,INDIRECT(CONCATENATE(TablaDatosCompletos[[#This Row],[CodigoProyecto]],"!H",CELL("fila",INDIRECT(TablaDatosCompletos[[#This Row],[Referencia]]))+6)))</f>
        <v>0</v>
      </c>
      <c r="R201" s="18" t="str" cm="1">
        <f t="array" aca="1" ref="R201" ca="1">IF(INDIRECT(CONCATENATE(TablaDatosCompletos[[#This Row],[CodigoProyecto]],"!G",CELL("fila",INDIRECT(TablaDatosCompletos[[#This Row],[Referencia]]))+6))=0,"",INDIRECT(CONCATENATE(TablaDatosCompletos[[#This Row],[CodigoProyecto]],"!G",CELL("fila",INDIRECT(TablaDatosCompletos[[#This Row],[Referencia]]))+6)))</f>
        <v>RCO 65: Viviendas</v>
      </c>
      <c r="S201" s="125" t="str" cm="1">
        <f t="array" aca="1" ref="S201" ca="1">IF(INDIRECT(CONCATENATE(TablaDatosCompletos[[#This Row],[CodigoProyecto]],"!E",CELL("fila",INDIRECT(TablaDatosCompletos[[#This Row],[Referencia]]))+7))=0,"",INDIRECT(CONCATENATE(TablaDatosCompletos[[#This Row],[CodigoProyecto]],"!E",CELL("fila",INDIRECT(TablaDatosCompletos[[#This Row],[Referencia]]))+7)))</f>
        <v>RCR67</v>
      </c>
      <c r="T201" s="126" t="str" cm="1">
        <f t="array" aca="1" ref="T201"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201" s="127" cm="1">
        <f t="array" aca="1" ref="U201" ca="1">IF(TablaDatosCompletos[[#This Row],[UsarAI]]="NO",0,INDIRECT(CONCATENATE(TablaDatosCompletos[[#This Row],[CodigoProyecto]],"!H",CELL("fila",INDIRECT(TablaDatosCompletos[[#This Row],[Referencia]]))+7)))</f>
        <v>0</v>
      </c>
      <c r="V201" s="126" t="str" cm="1">
        <f t="array" aca="1" ref="V201" ca="1">IF(INDIRECT(CONCATENATE(TablaDatosCompletos[[#This Row],[CodigoProyecto]],"!G",CELL("fila",INDIRECT(TablaDatosCompletos[[#This Row],[Referencia]]))+7))=0,"",INDIRECT(CONCATENATE(TablaDatosCompletos[[#This Row],[CodigoProyecto]],"!G",CELL("fila",INDIRECT(TablaDatosCompletos[[#This Row],[Referencia]]))+7)))</f>
        <v>RCR 67: Usuarios/año</v>
      </c>
    </row>
    <row r="202" spans="1:22" ht="130.5" x14ac:dyDescent="0.35">
      <c r="A202" s="17">
        <f>DatosGenerales!$D$7</f>
        <v>0</v>
      </c>
      <c r="B202" s="17">
        <f>DatosGenerales!$D$11</f>
        <v>0</v>
      </c>
      <c r="C202" s="17" cm="1">
        <f t="array" aca="1" ref="C202" ca="1">INDIRECT(CONCATENATE(TablaDatosCompletos[[#This Row],[CodigoProyecto]],"!$E$3"))</f>
        <v>0</v>
      </c>
      <c r="D202" s="17" t="str">
        <f ca="1">IF(TablaDatosCompletos[[#This Row],[Proyecto]]=0,"NO","SI")</f>
        <v>NO</v>
      </c>
      <c r="E202" s="17" t="s">
        <v>16</v>
      </c>
      <c r="F202" s="17" t="s">
        <v>258</v>
      </c>
      <c r="G202" s="20" t="s">
        <v>135</v>
      </c>
      <c r="H202" s="20" t="s">
        <v>55</v>
      </c>
      <c r="I202" s="40" t="s">
        <v>56</v>
      </c>
      <c r="J202" s="17" t="s">
        <v>138</v>
      </c>
      <c r="K202" s="18" t="s">
        <v>139</v>
      </c>
      <c r="L202" s="18" t="s">
        <v>559</v>
      </c>
      <c r="M202" s="18" t="str" cm="1">
        <f t="array" aca="1" ref="M202" ca="1">IF(INDIRECT(CONCATENATE(TablaDatosCompletos[[#This Row],[CodigoProyecto]],"!B",CELL("fila",INDIRECT(TablaDatosCompletos[[#This Row],[Referencia]]))))="Incluir","SI","NO")</f>
        <v>NO</v>
      </c>
      <c r="N202" s="40" cm="1">
        <f t="array" aca="1" ref="N202" ca="1">IF(TablaDatosCompletos[[#This Row],[UsarAI]]="NO",0,INDIRECT(CONCATENATE(TablaDatosCompletos[[#This Row],[CodigoProyecto]],"!E",CELL("fila",INDIRECT(TablaDatosCompletos[[#This Row],[Referencia]]))+2)))</f>
        <v>0</v>
      </c>
      <c r="O202" s="18" t="str" cm="1">
        <f t="array" aca="1" ref="O202" ca="1">IF(INDIRECT(CONCATENATE(TablaDatosCompletos[[#This Row],[CodigoProyecto]],"!E",CELL("fila",INDIRECT(TablaDatosCompletos[[#This Row],[Referencia]]))+6))=0,"",INDIRECT(CONCATENATE(TablaDatosCompletos[[#This Row],[CodigoProyecto]],"!E",CELL("fila",INDIRECT(TablaDatosCompletos[[#This Row],[Referencia]]))+6)))</f>
        <v>RCO113</v>
      </c>
      <c r="P202" s="18" t="str" cm="1">
        <f t="array" aca="1" ref="P202"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202" s="18" cm="1">
        <f t="array" aca="1" ref="Q202" ca="1">IF(TablaDatosCompletos[[#This Row],[UsarAI]]="NO",0,INDIRECT(CONCATENATE(TablaDatosCompletos[[#This Row],[CodigoProyecto]],"!H",CELL("fila",INDIRECT(TablaDatosCompletos[[#This Row],[Referencia]]))+6)))</f>
        <v>0</v>
      </c>
      <c r="R202" s="18" t="str" cm="1">
        <f t="array" aca="1" ref="R202" ca="1">IF(INDIRECT(CONCATENATE(TablaDatosCompletos[[#This Row],[CodigoProyecto]],"!G",CELL("fila",INDIRECT(TablaDatosCompletos[[#This Row],[Referencia]]))+6))=0,"",INDIRECT(CONCATENATE(TablaDatosCompletos[[#This Row],[CodigoProyecto]],"!G",CELL("fila",INDIRECT(TablaDatosCompletos[[#This Row],[Referencia]]))+6)))</f>
        <v>RCO 113:Personas</v>
      </c>
      <c r="S202" s="125" t="str" cm="1">
        <f t="array" aca="1" ref="S202" ca="1">IF(INDIRECT(CONCATENATE(TablaDatosCompletos[[#This Row],[CodigoProyecto]],"!E",CELL("fila",INDIRECT(TablaDatosCompletos[[#This Row],[Referencia]]))+7))=0,"",INDIRECT(CONCATENATE(TablaDatosCompletos[[#This Row],[CodigoProyecto]],"!E",CELL("fila",INDIRECT(TablaDatosCompletos[[#This Row],[Referencia]]))+7)))</f>
        <v>ESR113</v>
      </c>
      <c r="T202" s="126" t="str" cm="1">
        <f t="array" aca="1" ref="T202"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202" s="127" cm="1">
        <f t="array" aca="1" ref="U202" ca="1">IF(TablaDatosCompletos[[#This Row],[UsarAI]]="NO",0,INDIRECT(CONCATENATE(TablaDatosCompletos[[#This Row],[CodigoProyecto]],"!H",CELL("fila",INDIRECT(TablaDatosCompletos[[#This Row],[Referencia]]))+7)))</f>
        <v>0</v>
      </c>
      <c r="V202" s="126" t="str" cm="1">
        <f t="array" aca="1" ref="V202" ca="1">IF(INDIRECT(CONCATENATE(TablaDatosCompletos[[#This Row],[CodigoProyecto]],"!G",CELL("fila",INDIRECT(TablaDatosCompletos[[#This Row],[Referencia]]))+7))=0,"",INDIRECT(CONCATENATE(TablaDatosCompletos[[#This Row],[CodigoProyecto]],"!G",CELL("fila",INDIRECT(TablaDatosCompletos[[#This Row],[Referencia]]))+7)))</f>
        <v>ESR113:Personas</v>
      </c>
    </row>
    <row r="203" spans="1:22" ht="130.5" x14ac:dyDescent="0.35">
      <c r="A203" s="17">
        <f>DatosGenerales!$D$7</f>
        <v>0</v>
      </c>
      <c r="B203" s="17">
        <f>DatosGenerales!$D$11</f>
        <v>0</v>
      </c>
      <c r="C203" s="17" cm="1">
        <f t="array" aca="1" ref="C203" ca="1">INDIRECT(CONCATENATE(TablaDatosCompletos[[#This Row],[CodigoProyecto]],"!$E$3"))</f>
        <v>0</v>
      </c>
      <c r="D203" s="17" t="str">
        <f ca="1">IF(TablaDatosCompletos[[#This Row],[Proyecto]]=0,"NO","SI")</f>
        <v>NO</v>
      </c>
      <c r="E203" s="17" t="s">
        <v>16</v>
      </c>
      <c r="F203" s="17" t="s">
        <v>258</v>
      </c>
      <c r="G203" s="20" t="s">
        <v>135</v>
      </c>
      <c r="H203" s="20" t="s">
        <v>55</v>
      </c>
      <c r="I203" s="40" t="s">
        <v>56</v>
      </c>
      <c r="J203" s="17" t="s">
        <v>140</v>
      </c>
      <c r="K203" s="18" t="s">
        <v>141</v>
      </c>
      <c r="L203" s="18" t="s">
        <v>560</v>
      </c>
      <c r="M203" s="18" t="str" cm="1">
        <f t="array" aca="1" ref="M203" ca="1">IF(INDIRECT(CONCATENATE(TablaDatosCompletos[[#This Row],[CodigoProyecto]],"!B",CELL("fila",INDIRECT(TablaDatosCompletos[[#This Row],[Referencia]]))))="Incluir","SI","NO")</f>
        <v>NO</v>
      </c>
      <c r="N203" s="40" cm="1">
        <f t="array" aca="1" ref="N203" ca="1">IF(TablaDatosCompletos[[#This Row],[UsarAI]]="NO",0,INDIRECT(CONCATENATE(TablaDatosCompletos[[#This Row],[CodigoProyecto]],"!E",CELL("fila",INDIRECT(TablaDatosCompletos[[#This Row],[Referencia]]))+2)))</f>
        <v>0</v>
      </c>
      <c r="O203" s="18" t="str" cm="1">
        <f t="array" aca="1" ref="O203" ca="1">IF(INDIRECT(CONCATENATE(TablaDatosCompletos[[#This Row],[CodigoProyecto]],"!E",CELL("fila",INDIRECT(TablaDatosCompletos[[#This Row],[Referencia]]))+6))=0,"",INDIRECT(CONCATENATE(TablaDatosCompletos[[#This Row],[CodigoProyecto]],"!E",CELL("fila",INDIRECT(TablaDatosCompletos[[#This Row],[Referencia]]))+6)))</f>
        <v>RCO113</v>
      </c>
      <c r="P203" s="18" t="str" cm="1">
        <f t="array" aca="1" ref="P203"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203" s="18" cm="1">
        <f t="array" aca="1" ref="Q203" ca="1">IF(TablaDatosCompletos[[#This Row],[UsarAI]]="NO",0,INDIRECT(CONCATENATE(TablaDatosCompletos[[#This Row],[CodigoProyecto]],"!H",CELL("fila",INDIRECT(TablaDatosCompletos[[#This Row],[Referencia]]))+6)))</f>
        <v>0</v>
      </c>
      <c r="R203" s="18" t="str" cm="1">
        <f t="array" aca="1" ref="R203" ca="1">IF(INDIRECT(CONCATENATE(TablaDatosCompletos[[#This Row],[CodigoProyecto]],"!G",CELL("fila",INDIRECT(TablaDatosCompletos[[#This Row],[Referencia]]))+6))=0,"",INDIRECT(CONCATENATE(TablaDatosCompletos[[#This Row],[CodigoProyecto]],"!G",CELL("fila",INDIRECT(TablaDatosCompletos[[#This Row],[Referencia]]))+6)))</f>
        <v>RCO 113:Personas</v>
      </c>
      <c r="S203" s="125" t="str" cm="1">
        <f t="array" aca="1" ref="S203" ca="1">IF(INDIRECT(CONCATENATE(TablaDatosCompletos[[#This Row],[CodigoProyecto]],"!E",CELL("fila",INDIRECT(TablaDatosCompletos[[#This Row],[Referencia]]))+7))=0,"",INDIRECT(CONCATENATE(TablaDatosCompletos[[#This Row],[CodigoProyecto]],"!E",CELL("fila",INDIRECT(TablaDatosCompletos[[#This Row],[Referencia]]))+7)))</f>
        <v>ESR113</v>
      </c>
      <c r="T203" s="126" t="str" cm="1">
        <f t="array" aca="1" ref="T203"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203" s="127" cm="1">
        <f t="array" aca="1" ref="U203" ca="1">IF(TablaDatosCompletos[[#This Row],[UsarAI]]="NO",0,INDIRECT(CONCATENATE(TablaDatosCompletos[[#This Row],[CodigoProyecto]],"!H",CELL("fila",INDIRECT(TablaDatosCompletos[[#This Row],[Referencia]]))+7)))</f>
        <v>0</v>
      </c>
      <c r="V203" s="126" t="str" cm="1">
        <f t="array" aca="1" ref="V203" ca="1">IF(INDIRECT(CONCATENATE(TablaDatosCompletos[[#This Row],[CodigoProyecto]],"!G",CELL("fila",INDIRECT(TablaDatosCompletos[[#This Row],[Referencia]]))+7))=0,"",INDIRECT(CONCATENATE(TablaDatosCompletos[[#This Row],[CodigoProyecto]],"!G",CELL("fila",INDIRECT(TablaDatosCompletos[[#This Row],[Referencia]]))+7)))</f>
        <v>ESR113:Personas</v>
      </c>
    </row>
    <row r="204" spans="1:22" ht="72.5" x14ac:dyDescent="0.35">
      <c r="A204" s="17">
        <f>DatosGenerales!$D$7</f>
        <v>0</v>
      </c>
      <c r="B204" s="17">
        <f>DatosGenerales!$D$11</f>
        <v>0</v>
      </c>
      <c r="C204" s="17" cm="1">
        <f t="array" aca="1" ref="C204" ca="1">INDIRECT(CONCATENATE(TablaDatosCompletos[[#This Row],[CodigoProyecto]],"!$E$3"))</f>
        <v>0</v>
      </c>
      <c r="D204" s="17" t="str">
        <f ca="1">IF(TablaDatosCompletos[[#This Row],[Proyecto]]=0,"NO","SI")</f>
        <v>NO</v>
      </c>
      <c r="E204" s="17" t="s">
        <v>16</v>
      </c>
      <c r="F204" s="17" t="s">
        <v>262</v>
      </c>
      <c r="G204" s="20" t="s">
        <v>142</v>
      </c>
      <c r="H204" s="20" t="s">
        <v>57</v>
      </c>
      <c r="I204" s="40" t="s">
        <v>58</v>
      </c>
      <c r="J204" s="17" t="s">
        <v>143</v>
      </c>
      <c r="K204" s="18" t="s">
        <v>144</v>
      </c>
      <c r="L204" s="18" t="s">
        <v>561</v>
      </c>
      <c r="M204" s="18" t="str" cm="1">
        <f t="array" aca="1" ref="M204" ca="1">IF(INDIRECT(CONCATENATE(TablaDatosCompletos[[#This Row],[CodigoProyecto]],"!B",CELL("fila",INDIRECT(TablaDatosCompletos[[#This Row],[Referencia]]))))="Incluir","SI","NO")</f>
        <v>NO</v>
      </c>
      <c r="N204" s="40" cm="1">
        <f t="array" aca="1" ref="N204" ca="1">IF(TablaDatosCompletos[[#This Row],[UsarAI]]="NO",0,INDIRECT(CONCATENATE(TablaDatosCompletos[[#This Row],[CodigoProyecto]],"!E",CELL("fila",INDIRECT(TablaDatosCompletos[[#This Row],[Referencia]]))+2)))</f>
        <v>0</v>
      </c>
      <c r="O204" s="18" t="str" cm="1">
        <f t="array" aca="1" ref="O204" ca="1">IF(INDIRECT(CONCATENATE(TablaDatosCompletos[[#This Row],[CodigoProyecto]],"!E",CELL("fila",INDIRECT(TablaDatosCompletos[[#This Row],[Referencia]]))+6))=0,"",INDIRECT(CONCATENATE(TablaDatosCompletos[[#This Row],[CodigoProyecto]],"!E",CELL("fila",INDIRECT(TablaDatosCompletos[[#This Row],[Referencia]]))+6)))</f>
        <v>RCO77</v>
      </c>
      <c r="P204" s="18" t="str" cm="1">
        <f t="array" aca="1" ref="P204"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204" s="18" cm="1">
        <f t="array" aca="1" ref="Q204" ca="1">IF(TablaDatosCompletos[[#This Row],[UsarAI]]="NO",0,INDIRECT(CONCATENATE(TablaDatosCompletos[[#This Row],[CodigoProyecto]],"!H",CELL("fila",INDIRECT(TablaDatosCompletos[[#This Row],[Referencia]]))+6)))</f>
        <v>0</v>
      </c>
      <c r="R204" s="18" t="str" cm="1">
        <f t="array" aca="1" ref="R204"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204" s="125" t="str" cm="1">
        <f t="array" aca="1" ref="S204" ca="1">IF(INDIRECT(CONCATENATE(TablaDatosCompletos[[#This Row],[CodigoProyecto]],"!E",CELL("fila",INDIRECT(TablaDatosCompletos[[#This Row],[Referencia]]))+7))=0,"",INDIRECT(CONCATENATE(TablaDatosCompletos[[#This Row],[CodigoProyecto]],"!E",CELL("fila",INDIRECT(TablaDatosCompletos[[#This Row],[Referencia]]))+7)))</f>
        <v>RCR77</v>
      </c>
      <c r="T204" s="126" t="str" cm="1">
        <f t="array" aca="1" ref="T204"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04" s="127" cm="1">
        <f t="array" aca="1" ref="U204" ca="1">IF(TablaDatosCompletos[[#This Row],[UsarAI]]="NO",0,INDIRECT(CONCATENATE(TablaDatosCompletos[[#This Row],[CodigoProyecto]],"!H",CELL("fila",INDIRECT(TablaDatosCompletos[[#This Row],[Referencia]]))+7)))</f>
        <v>0</v>
      </c>
      <c r="V204" s="126" t="str" cm="1">
        <f t="array" aca="1" ref="V204" ca="1">IF(INDIRECT(CONCATENATE(TablaDatosCompletos[[#This Row],[CodigoProyecto]],"!G",CELL("fila",INDIRECT(TablaDatosCompletos[[#This Row],[Referencia]]))+7))=0,"",INDIRECT(CONCATENATE(TablaDatosCompletos[[#This Row],[CodigoProyecto]],"!G",CELL("fila",INDIRECT(TablaDatosCompletos[[#This Row],[Referencia]]))+7)))</f>
        <v>Visitantes / año</v>
      </c>
    </row>
    <row r="205" spans="1:22" ht="72.5" x14ac:dyDescent="0.35">
      <c r="A205" s="17">
        <f>DatosGenerales!$D$7</f>
        <v>0</v>
      </c>
      <c r="B205" s="17">
        <f>DatosGenerales!$D$11</f>
        <v>0</v>
      </c>
      <c r="C205" s="17" cm="1">
        <f t="array" aca="1" ref="C205" ca="1">INDIRECT(CONCATENATE(TablaDatosCompletos[[#This Row],[CodigoProyecto]],"!$E$3"))</f>
        <v>0</v>
      </c>
      <c r="D205" s="17" t="str">
        <f ca="1">IF(TablaDatosCompletos[[#This Row],[Proyecto]]=0,"NO","SI")</f>
        <v>NO</v>
      </c>
      <c r="E205" s="17" t="s">
        <v>16</v>
      </c>
      <c r="F205" s="17" t="s">
        <v>262</v>
      </c>
      <c r="G205" s="20" t="s">
        <v>142</v>
      </c>
      <c r="H205" s="20" t="s">
        <v>57</v>
      </c>
      <c r="I205" s="40" t="s">
        <v>58</v>
      </c>
      <c r="J205" s="17" t="s">
        <v>145</v>
      </c>
      <c r="K205" s="18" t="s">
        <v>146</v>
      </c>
      <c r="L205" s="18" t="s">
        <v>562</v>
      </c>
      <c r="M205" s="18" t="str" cm="1">
        <f t="array" aca="1" ref="M205" ca="1">IF(INDIRECT(CONCATENATE(TablaDatosCompletos[[#This Row],[CodigoProyecto]],"!B",CELL("fila",INDIRECT(TablaDatosCompletos[[#This Row],[Referencia]]))))="Incluir","SI","NO")</f>
        <v>NO</v>
      </c>
      <c r="N205" s="40" cm="1">
        <f t="array" aca="1" ref="N205" ca="1">IF(TablaDatosCompletos[[#This Row],[UsarAI]]="NO",0,INDIRECT(CONCATENATE(TablaDatosCompletos[[#This Row],[CodigoProyecto]],"!E",CELL("fila",INDIRECT(TablaDatosCompletos[[#This Row],[Referencia]]))+2)))</f>
        <v>0</v>
      </c>
      <c r="O205" s="18" t="str" cm="1">
        <f t="array" aca="1" ref="O205" ca="1">IF(INDIRECT(CONCATENATE(TablaDatosCompletos[[#This Row],[CodigoProyecto]],"!E",CELL("fila",INDIRECT(TablaDatosCompletos[[#This Row],[Referencia]]))+6))=0,"",INDIRECT(CONCATENATE(TablaDatosCompletos[[#This Row],[CodigoProyecto]],"!E",CELL("fila",INDIRECT(TablaDatosCompletos[[#This Row],[Referencia]]))+6)))</f>
        <v>RCO77</v>
      </c>
      <c r="P205" s="18" t="str" cm="1">
        <f t="array" aca="1" ref="P205"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205" s="18" cm="1">
        <f t="array" aca="1" ref="Q205" ca="1">IF(TablaDatosCompletos[[#This Row],[UsarAI]]="NO",0,INDIRECT(CONCATENATE(TablaDatosCompletos[[#This Row],[CodigoProyecto]],"!H",CELL("fila",INDIRECT(TablaDatosCompletos[[#This Row],[Referencia]]))+6)))</f>
        <v>0</v>
      </c>
      <c r="R205" s="18" t="str" cm="1">
        <f t="array" aca="1" ref="R205"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205" s="125" t="str" cm="1">
        <f t="array" aca="1" ref="S205" ca="1">IF(INDIRECT(CONCATENATE(TablaDatosCompletos[[#This Row],[CodigoProyecto]],"!E",CELL("fila",INDIRECT(TablaDatosCompletos[[#This Row],[Referencia]]))+7))=0,"",INDIRECT(CONCATENATE(TablaDatosCompletos[[#This Row],[CodigoProyecto]],"!E",CELL("fila",INDIRECT(TablaDatosCompletos[[#This Row],[Referencia]]))+7)))</f>
        <v>RCR77</v>
      </c>
      <c r="T205" s="48" t="str" cm="1">
        <f t="array" aca="1" ref="T205"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05" s="127" cm="1">
        <f t="array" aca="1" ref="U205" ca="1">IF(TablaDatosCompletos[[#This Row],[UsarAI]]="NO",0,INDIRECT(CONCATENATE(TablaDatosCompletos[[#This Row],[CodigoProyecto]],"!H",CELL("fila",INDIRECT(TablaDatosCompletos[[#This Row],[Referencia]]))+7)))</f>
        <v>0</v>
      </c>
      <c r="V205" s="48" t="str" cm="1">
        <f t="array" aca="1" ref="V205" ca="1">IF(INDIRECT(CONCATENATE(TablaDatosCompletos[[#This Row],[CodigoProyecto]],"!G",CELL("fila",INDIRECT(TablaDatosCompletos[[#This Row],[Referencia]]))+7))=0,"",INDIRECT(CONCATENATE(TablaDatosCompletos[[#This Row],[CodigoProyecto]],"!G",CELL("fila",INDIRECT(TablaDatosCompletos[[#This Row],[Referencia]]))+7)))</f>
        <v>Visitantes / año</v>
      </c>
    </row>
    <row r="206" spans="1:22" ht="72.5" x14ac:dyDescent="0.35">
      <c r="A206" s="17">
        <f>DatosGenerales!$D$7</f>
        <v>0</v>
      </c>
      <c r="B206" s="17">
        <f>DatosGenerales!$D$11</f>
        <v>0</v>
      </c>
      <c r="C206" s="17" cm="1">
        <f t="array" aca="1" ref="C206" ca="1">INDIRECT(CONCATENATE(TablaDatosCompletos[[#This Row],[CodigoProyecto]],"!$E$3"))</f>
        <v>0</v>
      </c>
      <c r="D206" s="17" t="str">
        <f ca="1">IF(TablaDatosCompletos[[#This Row],[Proyecto]]=0,"NO","SI")</f>
        <v>NO</v>
      </c>
      <c r="E206" s="17" t="s">
        <v>16</v>
      </c>
      <c r="F206" s="17" t="s">
        <v>262</v>
      </c>
      <c r="G206" s="20" t="s">
        <v>142</v>
      </c>
      <c r="H206" s="20" t="s">
        <v>57</v>
      </c>
      <c r="I206" s="40" t="s">
        <v>58</v>
      </c>
      <c r="J206" s="17" t="s">
        <v>147</v>
      </c>
      <c r="K206" s="18" t="s">
        <v>148</v>
      </c>
      <c r="L206" s="18" t="s">
        <v>563</v>
      </c>
      <c r="M206" s="18" t="str" cm="1">
        <f t="array" aca="1" ref="M206" ca="1">IF(INDIRECT(CONCATENATE(TablaDatosCompletos[[#This Row],[CodigoProyecto]],"!B",CELL("fila",INDIRECT(TablaDatosCompletos[[#This Row],[Referencia]]))))="Incluir","SI","NO")</f>
        <v>NO</v>
      </c>
      <c r="N206" s="40" cm="1">
        <f t="array" aca="1" ref="N206" ca="1">IF(TablaDatosCompletos[[#This Row],[UsarAI]]="NO",0,INDIRECT(CONCATENATE(TablaDatosCompletos[[#This Row],[CodigoProyecto]],"!E",CELL("fila",INDIRECT(TablaDatosCompletos[[#This Row],[Referencia]]))+2)))</f>
        <v>0</v>
      </c>
      <c r="O206" s="18" t="str" cm="1">
        <f t="array" aca="1" ref="O206" ca="1">IF(INDIRECT(CONCATENATE(TablaDatosCompletos[[#This Row],[CodigoProyecto]],"!E",CELL("fila",INDIRECT(TablaDatosCompletos[[#This Row],[Referencia]]))+6))=0,"",INDIRECT(CONCATENATE(TablaDatosCompletos[[#This Row],[CodigoProyecto]],"!E",CELL("fila",INDIRECT(TablaDatosCompletos[[#This Row],[Referencia]]))+6)))</f>
        <v>RCO114</v>
      </c>
      <c r="P206" s="18" t="str" cm="1">
        <f t="array" aca="1" ref="P206"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206" s="18" cm="1">
        <f t="array" aca="1" ref="Q206" ca="1">IF(TablaDatosCompletos[[#This Row],[UsarAI]]="NO",0,INDIRECT(CONCATENATE(TablaDatosCompletos[[#This Row],[CodigoProyecto]],"!H",CELL("fila",INDIRECT(TablaDatosCompletos[[#This Row],[Referencia]]))+6)))</f>
        <v>0</v>
      </c>
      <c r="R206" s="18" t="str" cm="1">
        <f t="array" aca="1" ref="R206" ca="1">IF(INDIRECT(CONCATENATE(TablaDatosCompletos[[#This Row],[CodigoProyecto]],"!G",CELL("fila",INDIRECT(TablaDatosCompletos[[#This Row],[Referencia]]))+6))=0,"",INDIRECT(CONCATENATE(TablaDatosCompletos[[#This Row],[CodigoProyecto]],"!G",CELL("fila",INDIRECT(TablaDatosCompletos[[#This Row],[Referencia]]))+6)))</f>
        <v>RCO 114: Metros cuadrados</v>
      </c>
      <c r="S206" s="125" t="str" cm="1">
        <f t="array" aca="1" ref="S206" ca="1">IF(INDIRECT(CONCATENATE(TablaDatosCompletos[[#This Row],[CodigoProyecto]],"!E",CELL("fila",INDIRECT(TablaDatosCompletos[[#This Row],[Referencia]]))+7))=0,"",INDIRECT(CONCATENATE(TablaDatosCompletos[[#This Row],[CodigoProyecto]],"!E",CELL("fila",INDIRECT(TablaDatosCompletos[[#This Row],[Referencia]]))+7)))</f>
        <v>RCR77</v>
      </c>
      <c r="T206" s="48" t="str" cm="1">
        <f t="array" aca="1" ref="T206"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06" s="127" cm="1">
        <f t="array" aca="1" ref="U206" ca="1">IF(TablaDatosCompletos[[#This Row],[UsarAI]]="NO",0,INDIRECT(CONCATENATE(TablaDatosCompletos[[#This Row],[CodigoProyecto]],"!H",CELL("fila",INDIRECT(TablaDatosCompletos[[#This Row],[Referencia]]))+7)))</f>
        <v>0</v>
      </c>
      <c r="V206" s="48" t="str" cm="1">
        <f t="array" aca="1" ref="V206" ca="1">IF(INDIRECT(CONCATENATE(TablaDatosCompletos[[#This Row],[CodigoProyecto]],"!G",CELL("fila",INDIRECT(TablaDatosCompletos[[#This Row],[Referencia]]))+7))=0,"",INDIRECT(CONCATENATE(TablaDatosCompletos[[#This Row],[CodigoProyecto]],"!G",CELL("fila",INDIRECT(TablaDatosCompletos[[#This Row],[Referencia]]))+7)))</f>
        <v>Visitantes / año</v>
      </c>
    </row>
    <row r="207" spans="1:22" ht="72.5" x14ac:dyDescent="0.35">
      <c r="A207" s="17">
        <f>DatosGenerales!$D$7</f>
        <v>0</v>
      </c>
      <c r="B207" s="17">
        <f>DatosGenerales!$D$11</f>
        <v>0</v>
      </c>
      <c r="C207" s="17" cm="1">
        <f t="array" aca="1" ref="C207" ca="1">INDIRECT(CONCATENATE(TablaDatosCompletos[[#This Row],[CodigoProyecto]],"!$E$3"))</f>
        <v>0</v>
      </c>
      <c r="D207" s="17" t="str">
        <f ca="1">IF(TablaDatosCompletos[[#This Row],[Proyecto]]=0,"NO","SI")</f>
        <v>NO</v>
      </c>
      <c r="E207" s="17" t="s">
        <v>16</v>
      </c>
      <c r="F207" s="17" t="s">
        <v>262</v>
      </c>
      <c r="G207" s="20" t="s">
        <v>142</v>
      </c>
      <c r="H207" s="20" t="s">
        <v>57</v>
      </c>
      <c r="I207" s="40" t="s">
        <v>58</v>
      </c>
      <c r="J207" s="17" t="s">
        <v>149</v>
      </c>
      <c r="K207" s="18" t="s">
        <v>150</v>
      </c>
      <c r="L207" s="18" t="s">
        <v>564</v>
      </c>
      <c r="M207" s="18" t="str" cm="1">
        <f t="array" aca="1" ref="M207" ca="1">IF(INDIRECT(CONCATENATE(TablaDatosCompletos[[#This Row],[CodigoProyecto]],"!B",CELL("fila",INDIRECT(TablaDatosCompletos[[#This Row],[Referencia]]))))="Incluir","SI","NO")</f>
        <v>NO</v>
      </c>
      <c r="N207" s="40" cm="1">
        <f t="array" aca="1" ref="N207" ca="1">IF(TablaDatosCompletos[[#This Row],[UsarAI]]="NO",0,INDIRECT(CONCATENATE(TablaDatosCompletos[[#This Row],[CodigoProyecto]],"!E",CELL("fila",INDIRECT(TablaDatosCompletos[[#This Row],[Referencia]]))+2)))</f>
        <v>0</v>
      </c>
      <c r="O207" s="18" t="str" cm="1">
        <f t="array" aca="1" ref="O207" ca="1">IF(INDIRECT(CONCATENATE(TablaDatosCompletos[[#This Row],[CodigoProyecto]],"!E",CELL("fila",INDIRECT(TablaDatosCompletos[[#This Row],[Referencia]]))+6))=0,"",INDIRECT(CONCATENATE(TablaDatosCompletos[[#This Row],[CodigoProyecto]],"!E",CELL("fila",INDIRECT(TablaDatosCompletos[[#This Row],[Referencia]]))+6)))</f>
        <v>RCO77</v>
      </c>
      <c r="P207" s="18" t="str" cm="1">
        <f t="array" aca="1" ref="P207"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207" s="18" cm="1">
        <f t="array" aca="1" ref="Q207" ca="1">IF(TablaDatosCompletos[[#This Row],[UsarAI]]="NO",0,INDIRECT(CONCATENATE(TablaDatosCompletos[[#This Row],[CodigoProyecto]],"!H",CELL("fila",INDIRECT(TablaDatosCompletos[[#This Row],[Referencia]]))+6)))</f>
        <v>0</v>
      </c>
      <c r="R207" s="18" t="str" cm="1">
        <f t="array" aca="1" ref="R207"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207" s="125" t="str" cm="1">
        <f t="array" aca="1" ref="S207" ca="1">IF(INDIRECT(CONCATENATE(TablaDatosCompletos[[#This Row],[CodigoProyecto]],"!E",CELL("fila",INDIRECT(TablaDatosCompletos[[#This Row],[Referencia]]))+7))=0,"",INDIRECT(CONCATENATE(TablaDatosCompletos[[#This Row],[CodigoProyecto]],"!E",CELL("fila",INDIRECT(TablaDatosCompletos[[#This Row],[Referencia]]))+7)))</f>
        <v>RCR77</v>
      </c>
      <c r="T207" s="48" t="str" cm="1">
        <f t="array" aca="1" ref="T207"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07" s="127" cm="1">
        <f t="array" aca="1" ref="U207" ca="1">IF(TablaDatosCompletos[[#This Row],[UsarAI]]="NO",0,INDIRECT(CONCATENATE(TablaDatosCompletos[[#This Row],[CodigoProyecto]],"!H",CELL("fila",INDIRECT(TablaDatosCompletos[[#This Row],[Referencia]]))+7)))</f>
        <v>0</v>
      </c>
      <c r="V207" s="48" t="str" cm="1">
        <f t="array" aca="1" ref="V207" ca="1">IF(INDIRECT(CONCATENATE(TablaDatosCompletos[[#This Row],[CodigoProyecto]],"!G",CELL("fila",INDIRECT(TablaDatosCompletos[[#This Row],[Referencia]]))+7))=0,"",INDIRECT(CONCATENATE(TablaDatosCompletos[[#This Row],[CodigoProyecto]],"!G",CELL("fila",INDIRECT(TablaDatosCompletos[[#This Row],[Referencia]]))+7)))</f>
        <v>Visitantes / año</v>
      </c>
    </row>
    <row r="208" spans="1:22" ht="87" x14ac:dyDescent="0.35">
      <c r="A208" s="128">
        <f>DatosGenerales!$D$7</f>
        <v>0</v>
      </c>
      <c r="B208" s="128">
        <f>DatosGenerales!$D$11</f>
        <v>0</v>
      </c>
      <c r="C208" s="128" cm="1">
        <f t="array" aca="1" ref="C208" ca="1">INDIRECT(CONCATENATE(TablaDatosCompletos[[#This Row],[CodigoProyecto]],"!$E$3"))</f>
        <v>0</v>
      </c>
      <c r="D208" s="128" t="str">
        <f ca="1">IF(TablaDatosCompletos[[#This Row],[Proyecto]]=0,"NO","SI")</f>
        <v>NO</v>
      </c>
      <c r="E208" s="129" t="s">
        <v>18</v>
      </c>
      <c r="F208" s="130" t="s">
        <v>221</v>
      </c>
      <c r="G208" s="131" t="s">
        <v>222</v>
      </c>
      <c r="H208" s="132" t="s">
        <v>37</v>
      </c>
      <c r="I208" s="133" t="s">
        <v>38</v>
      </c>
      <c r="J208" s="129" t="s">
        <v>65</v>
      </c>
      <c r="K208" s="134" t="s">
        <v>66</v>
      </c>
      <c r="L208" s="134" t="s">
        <v>565</v>
      </c>
      <c r="M208" s="135" t="str" cm="1">
        <f t="array" aca="1" ref="M208" ca="1">IF(INDIRECT(CONCATENATE(TablaDatosCompletos[[#This Row],[CodigoProyecto]],"!B",CELL("fila",INDIRECT(TablaDatosCompletos[[#This Row],[Referencia]]))))="Incluir","SI","NO")</f>
        <v>NO</v>
      </c>
      <c r="N208" s="136" cm="1">
        <f t="array" aca="1" ref="N208" ca="1">IF(TablaDatosCompletos[[#This Row],[UsarAI]]="NO",0,INDIRECT(CONCATENATE(TablaDatosCompletos[[#This Row],[CodigoProyecto]],"!E",CELL("fila",INDIRECT(TablaDatosCompletos[[#This Row],[Referencia]]))+2)))</f>
        <v>0</v>
      </c>
      <c r="O208" s="134" t="str" cm="1">
        <f t="array" aca="1" ref="O208" ca="1">IF(INDIRECT(CONCATENATE(TablaDatosCompletos[[#This Row],[CodigoProyecto]],"!E",CELL("fila",INDIRECT(TablaDatosCompletos[[#This Row],[Referencia]]))+6))=0,"",INDIRECT(CONCATENATE(TablaDatosCompletos[[#This Row],[CodigoProyecto]],"!E",CELL("fila",INDIRECT(TablaDatosCompletos[[#This Row],[Referencia]]))+6)))</f>
        <v>RCO14</v>
      </c>
      <c r="P208" s="134" t="str" cm="1">
        <f t="array" aca="1" ref="P208"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208" s="134" cm="1">
        <f t="array" aca="1" ref="Q208" ca="1">IF(TablaDatosCompletos[[#This Row],[UsarAI]]="NO",0,INDIRECT(CONCATENATE(TablaDatosCompletos[[#This Row],[CodigoProyecto]],"!H",CELL("fila",INDIRECT(TablaDatosCompletos[[#This Row],[Referencia]]))+6)))</f>
        <v>0</v>
      </c>
      <c r="R208" s="134" t="str" cm="1">
        <f t="array" aca="1" ref="R208"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208" s="137" t="str" cm="1">
        <f t="array" aca="1" ref="S208" ca="1">IF(INDIRECT(CONCATENATE(TablaDatosCompletos[[#This Row],[CodigoProyecto]],"!E",CELL("fila",INDIRECT(TablaDatosCompletos[[#This Row],[Referencia]]))+7))=0,"",INDIRECT(CONCATENATE(TablaDatosCompletos[[#This Row],[CodigoProyecto]],"!E",CELL("fila",INDIRECT(TablaDatosCompletos[[#This Row],[Referencia]]))+7)))</f>
        <v>RCR11</v>
      </c>
      <c r="T208" s="135" t="str" cm="1">
        <f t="array" aca="1" ref="T208"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208" s="135" cm="1">
        <f t="array" aca="1" ref="U208" ca="1">IF(TablaDatosCompletos[[#This Row],[UsarAI]]="NO",0,INDIRECT(CONCATENATE(TablaDatosCompletos[[#This Row],[CodigoProyecto]],"!H",CELL("fila",INDIRECT(TablaDatosCompletos[[#This Row],[Referencia]]))+7)))</f>
        <v>0</v>
      </c>
      <c r="V208" s="135" t="str" cm="1">
        <f t="array" aca="1" ref="V208" ca="1">IF(INDIRECT(CONCATENATE(TablaDatosCompletos[[#This Row],[CodigoProyecto]],"!G",CELL("fila",INDIRECT(TablaDatosCompletos[[#This Row],[Referencia]]))+7))=0,"",INDIRECT(CONCATENATE(TablaDatosCompletos[[#This Row],[CodigoProyecto]],"!G",CELL("fila",INDIRECT(TablaDatosCompletos[[#This Row],[Referencia]]))+7)))</f>
        <v>Usuarios / año</v>
      </c>
    </row>
    <row r="209" spans="1:22" ht="87" x14ac:dyDescent="0.35">
      <c r="A209" s="128">
        <f>DatosGenerales!$D$7</f>
        <v>0</v>
      </c>
      <c r="B209" s="128">
        <f>DatosGenerales!$D$11</f>
        <v>0</v>
      </c>
      <c r="C209" s="128" cm="1">
        <f t="array" aca="1" ref="C209" ca="1">INDIRECT(CONCATENATE(TablaDatosCompletos[[#This Row],[CodigoProyecto]],"!$E$3"))</f>
        <v>0</v>
      </c>
      <c r="D209" s="128" t="str">
        <f ca="1">IF(TablaDatosCompletos[[#This Row],[Proyecto]]=0,"NO","SI")</f>
        <v>NO</v>
      </c>
      <c r="E209" s="129" t="s">
        <v>18</v>
      </c>
      <c r="F209" s="130" t="s">
        <v>221</v>
      </c>
      <c r="G209" s="131" t="s">
        <v>222</v>
      </c>
      <c r="H209" s="132" t="s">
        <v>37</v>
      </c>
      <c r="I209" s="133" t="s">
        <v>38</v>
      </c>
      <c r="J209" s="129" t="s">
        <v>68</v>
      </c>
      <c r="K209" s="134" t="s">
        <v>69</v>
      </c>
      <c r="L209" s="134" t="s">
        <v>566</v>
      </c>
      <c r="M209" s="135" t="str" cm="1">
        <f t="array" aca="1" ref="M209" ca="1">IF(INDIRECT(CONCATENATE(TablaDatosCompletos[[#This Row],[CodigoProyecto]],"!B",CELL("fila",INDIRECT(TablaDatosCompletos[[#This Row],[Referencia]]))))="Incluir","SI","NO")</f>
        <v>NO</v>
      </c>
      <c r="N209" s="136" cm="1">
        <f t="array" aca="1" ref="N209" ca="1">IF(TablaDatosCompletos[[#This Row],[UsarAI]]="NO",0,INDIRECT(CONCATENATE(TablaDatosCompletos[[#This Row],[CodigoProyecto]],"!E",CELL("fila",INDIRECT(TablaDatosCompletos[[#This Row],[Referencia]]))+2)))</f>
        <v>0</v>
      </c>
      <c r="O209" s="134" t="str" cm="1">
        <f t="array" aca="1" ref="O209" ca="1">IF(INDIRECT(CONCATENATE(TablaDatosCompletos[[#This Row],[CodigoProyecto]],"!E",CELL("fila",INDIRECT(TablaDatosCompletos[[#This Row],[Referencia]]))+6))=0,"",INDIRECT(CONCATENATE(TablaDatosCompletos[[#This Row],[CodigoProyecto]],"!E",CELL("fila",INDIRECT(TablaDatosCompletos[[#This Row],[Referencia]]))+6)))</f>
        <v>RCO14</v>
      </c>
      <c r="P209" s="134" t="str" cm="1">
        <f t="array" aca="1" ref="P209"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209" s="134" cm="1">
        <f t="array" aca="1" ref="Q209" ca="1">IF(TablaDatosCompletos[[#This Row],[UsarAI]]="NO",0,INDIRECT(CONCATENATE(TablaDatosCompletos[[#This Row],[CodigoProyecto]],"!H",CELL("fila",INDIRECT(TablaDatosCompletos[[#This Row],[Referencia]]))+6)))</f>
        <v>0</v>
      </c>
      <c r="R209" s="134" t="str" cm="1">
        <f t="array" aca="1" ref="R209"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209" s="137" t="str" cm="1">
        <f t="array" aca="1" ref="S209" ca="1">IF(INDIRECT(CONCATENATE(TablaDatosCompletos[[#This Row],[CodigoProyecto]],"!E",CELL("fila",INDIRECT(TablaDatosCompletos[[#This Row],[Referencia]]))+7))=0,"",INDIRECT(CONCATENATE(TablaDatosCompletos[[#This Row],[CodigoProyecto]],"!E",CELL("fila",INDIRECT(TablaDatosCompletos[[#This Row],[Referencia]]))+7)))</f>
        <v>RCR11</v>
      </c>
      <c r="T209" s="135" t="str" cm="1">
        <f t="array" aca="1" ref="T209"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209" s="135" cm="1">
        <f t="array" aca="1" ref="U209" ca="1">IF(TablaDatosCompletos[[#This Row],[UsarAI]]="NO",0,INDIRECT(CONCATENATE(TablaDatosCompletos[[#This Row],[CodigoProyecto]],"!H",CELL("fila",INDIRECT(TablaDatosCompletos[[#This Row],[Referencia]]))+7)))</f>
        <v>0</v>
      </c>
      <c r="V209" s="135" t="str" cm="1">
        <f t="array" aca="1" ref="V209" ca="1">IF(INDIRECT(CONCATENATE(TablaDatosCompletos[[#This Row],[CodigoProyecto]],"!G",CELL("fila",INDIRECT(TablaDatosCompletos[[#This Row],[Referencia]]))+7))=0,"",INDIRECT(CONCATENATE(TablaDatosCompletos[[#This Row],[CodigoProyecto]],"!G",CELL("fila",INDIRECT(TablaDatosCompletos[[#This Row],[Referencia]]))+7)))</f>
        <v>Usuarios / año</v>
      </c>
    </row>
    <row r="210" spans="1:22" ht="130.5" x14ac:dyDescent="0.35">
      <c r="A210" s="128">
        <f>DatosGenerales!$D$7</f>
        <v>0</v>
      </c>
      <c r="B210" s="128">
        <f>DatosGenerales!$D$11</f>
        <v>0</v>
      </c>
      <c r="C210" s="128" cm="1">
        <f t="array" aca="1" ref="C210" ca="1">INDIRECT(CONCATENATE(TablaDatosCompletos[[#This Row],[CodigoProyecto]],"!$E$3"))</f>
        <v>0</v>
      </c>
      <c r="D210" s="128" t="str">
        <f ca="1">IF(TablaDatosCompletos[[#This Row],[Proyecto]]=0,"NO","SI")</f>
        <v>NO</v>
      </c>
      <c r="E210" s="129" t="s">
        <v>18</v>
      </c>
      <c r="F210" s="130" t="s">
        <v>221</v>
      </c>
      <c r="G210" s="131" t="s">
        <v>222</v>
      </c>
      <c r="H210" s="132" t="s">
        <v>39</v>
      </c>
      <c r="I210" s="133" t="s">
        <v>40</v>
      </c>
      <c r="J210" s="129" t="s">
        <v>70</v>
      </c>
      <c r="K210" s="134" t="s">
        <v>71</v>
      </c>
      <c r="L210" s="134" t="s">
        <v>567</v>
      </c>
      <c r="M210" s="135" t="str" cm="1">
        <f t="array" aca="1" ref="M210" ca="1">IF(INDIRECT(CONCATENATE(TablaDatosCompletos[[#This Row],[CodigoProyecto]],"!B",CELL("fila",INDIRECT(TablaDatosCompletos[[#This Row],[Referencia]]))))="Incluir","SI","NO")</f>
        <v>NO</v>
      </c>
      <c r="N210" s="136" cm="1">
        <f t="array" aca="1" ref="N210" ca="1">IF(TablaDatosCompletos[[#This Row],[UsarAI]]="NO",0,INDIRECT(CONCATENATE(TablaDatosCompletos[[#This Row],[CodigoProyecto]],"!E",CELL("fila",INDIRECT(TablaDatosCompletos[[#This Row],[Referencia]]))+2)))</f>
        <v>0</v>
      </c>
      <c r="O210" s="134" t="str" cm="1">
        <f t="array" aca="1" ref="O210" ca="1">IF(INDIRECT(CONCATENATE(TablaDatosCompletos[[#This Row],[CodigoProyecto]],"!E",CELL("fila",INDIRECT(TablaDatosCompletos[[#This Row],[Referencia]]))+6))=0,"",INDIRECT(CONCATENATE(TablaDatosCompletos[[#This Row],[CodigoProyecto]],"!E",CELL("fila",INDIRECT(TablaDatosCompletos[[#This Row],[Referencia]]))+6)))</f>
        <v>RCO01</v>
      </c>
      <c r="P210" s="134" t="str" cm="1">
        <f t="array" aca="1" ref="P210"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210" s="134" cm="1">
        <f t="array" aca="1" ref="Q210" ca="1">IF(TablaDatosCompletos[[#This Row],[UsarAI]]="NO",0,INDIRECT(CONCATENATE(TablaDatosCompletos[[#This Row],[CodigoProyecto]],"!H",CELL("fila",INDIRECT(TablaDatosCompletos[[#This Row],[Referencia]]))+6)))</f>
        <v>0</v>
      </c>
      <c r="R210" s="134" t="str" cm="1">
        <f t="array" aca="1" ref="R210" ca="1">IF(INDIRECT(CONCATENATE(TablaDatosCompletos[[#This Row],[CodigoProyecto]],"!G",CELL("fila",INDIRECT(TablaDatosCompletos[[#This Row],[Referencia]]))+6))=0,"",INDIRECT(CONCATENATE(TablaDatosCompletos[[#This Row],[CodigoProyecto]],"!G",CELL("fila",INDIRECT(TablaDatosCompletos[[#This Row],[Referencia]]))+6)))</f>
        <v>Empresas</v>
      </c>
      <c r="S210" s="137" t="str" cm="1">
        <f t="array" aca="1" ref="S210" ca="1">IF(INDIRECT(CONCATENATE(TablaDatosCompletos[[#This Row],[CodigoProyecto]],"!E",CELL("fila",INDIRECT(TablaDatosCompletos[[#This Row],[Referencia]]))+7))=0,"",INDIRECT(CONCATENATE(TablaDatosCompletos[[#This Row],[CodigoProyecto]],"!E",CELL("fila",INDIRECT(TablaDatosCompletos[[#This Row],[Referencia]]))+7)))</f>
        <v>RCR19</v>
      </c>
      <c r="T210" s="135" t="str" cm="1">
        <f t="array" aca="1" ref="T210"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210" s="135" cm="1">
        <f t="array" aca="1" ref="U210" ca="1">IF(TablaDatosCompletos[[#This Row],[UsarAI]]="NO",0,INDIRECT(CONCATENATE(TablaDatosCompletos[[#This Row],[CodigoProyecto]],"!H",CELL("fila",INDIRECT(TablaDatosCompletos[[#This Row],[Referencia]]))+7)))</f>
        <v>0</v>
      </c>
      <c r="V210" s="135" t="str" cm="1">
        <f t="array" aca="1" ref="V210" ca="1">IF(INDIRECT(CONCATENATE(TablaDatosCompletos[[#This Row],[CodigoProyecto]],"!G",CELL("fila",INDIRECT(TablaDatosCompletos[[#This Row],[Referencia]]))+7))=0,"",INDIRECT(CONCATENATE(TablaDatosCompletos[[#This Row],[CodigoProyecto]],"!G",CELL("fila",INDIRECT(TablaDatosCompletos[[#This Row],[Referencia]]))+7)))</f>
        <v>Empresas</v>
      </c>
    </row>
    <row r="211" spans="1:22" ht="58" x14ac:dyDescent="0.35">
      <c r="A211" s="128">
        <f>DatosGenerales!$D$7</f>
        <v>0</v>
      </c>
      <c r="B211" s="128">
        <f>DatosGenerales!$D$11</f>
        <v>0</v>
      </c>
      <c r="C211" s="128" cm="1">
        <f t="array" aca="1" ref="C211" ca="1">INDIRECT(CONCATENATE(TablaDatosCompletos[[#This Row],[CodigoProyecto]],"!$E$3"))</f>
        <v>0</v>
      </c>
      <c r="D211" s="128" t="str">
        <f ca="1">IF(TablaDatosCompletos[[#This Row],[Proyecto]]=0,"NO","SI")</f>
        <v>NO</v>
      </c>
      <c r="E211" s="129" t="s">
        <v>18</v>
      </c>
      <c r="F211" s="130" t="s">
        <v>221</v>
      </c>
      <c r="G211" s="131" t="s">
        <v>222</v>
      </c>
      <c r="H211" s="132" t="s">
        <v>39</v>
      </c>
      <c r="I211" s="133" t="s">
        <v>40</v>
      </c>
      <c r="J211" s="129" t="s">
        <v>72</v>
      </c>
      <c r="K211" s="134" t="s">
        <v>73</v>
      </c>
      <c r="L211" s="134" t="s">
        <v>568</v>
      </c>
      <c r="M211" s="135" t="str" cm="1">
        <f t="array" aca="1" ref="M211" ca="1">IF(INDIRECT(CONCATENATE(TablaDatosCompletos[[#This Row],[CodigoProyecto]],"!B",CELL("fila",INDIRECT(TablaDatosCompletos[[#This Row],[Referencia]]))))="Incluir","SI","NO")</f>
        <v>NO</v>
      </c>
      <c r="N211" s="136" cm="1">
        <f t="array" aca="1" ref="N211" ca="1">IF(TablaDatosCompletos[[#This Row],[UsarAI]]="NO",0,INDIRECT(CONCATENATE(TablaDatosCompletos[[#This Row],[CodigoProyecto]],"!E",CELL("fila",INDIRECT(TablaDatosCompletos[[#This Row],[Referencia]]))+2)))</f>
        <v>0</v>
      </c>
      <c r="O211" s="134" t="str" cm="1">
        <f t="array" aca="1" ref="O211" ca="1">IF(INDIRECT(CONCATENATE(TablaDatosCompletos[[#This Row],[CodigoProyecto]],"!E",CELL("fila",INDIRECT(TablaDatosCompletos[[#This Row],[Referencia]]))+6))=0,"",INDIRECT(CONCATENATE(TablaDatosCompletos[[#This Row],[CodigoProyecto]],"!E",CELL("fila",INDIRECT(TablaDatosCompletos[[#This Row],[Referencia]]))+6)))</f>
        <v>RCO01</v>
      </c>
      <c r="P211" s="134" t="str" cm="1">
        <f t="array" aca="1" ref="P211"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211" s="134" cm="1">
        <f t="array" aca="1" ref="Q211" ca="1">IF(TablaDatosCompletos[[#This Row],[UsarAI]]="NO",0,INDIRECT(CONCATENATE(TablaDatosCompletos[[#This Row],[CodigoProyecto]],"!H",CELL("fila",INDIRECT(TablaDatosCompletos[[#This Row],[Referencia]]))+6)))</f>
        <v>0</v>
      </c>
      <c r="R211" s="134" t="str" cm="1">
        <f t="array" aca="1" ref="R211" ca="1">IF(INDIRECT(CONCATENATE(TablaDatosCompletos[[#This Row],[CodigoProyecto]],"!G",CELL("fila",INDIRECT(TablaDatosCompletos[[#This Row],[Referencia]]))+6))=0,"",INDIRECT(CONCATENATE(TablaDatosCompletos[[#This Row],[CodigoProyecto]],"!G",CELL("fila",INDIRECT(TablaDatosCompletos[[#This Row],[Referencia]]))+6)))</f>
        <v>Empresas</v>
      </c>
      <c r="S211" s="137" t="str" cm="1">
        <f t="array" aca="1" ref="S211" ca="1">IF(INDIRECT(CONCATENATE(TablaDatosCompletos[[#This Row],[CodigoProyecto]],"!E",CELL("fila",INDIRECT(TablaDatosCompletos[[#This Row],[Referencia]]))+7))=0,"",INDIRECT(CONCATENATE(TablaDatosCompletos[[#This Row],[CodigoProyecto]],"!E",CELL("fila",INDIRECT(TablaDatosCompletos[[#This Row],[Referencia]]))+7)))</f>
        <v>RCR19</v>
      </c>
      <c r="T211" s="135" t="str" cm="1">
        <f t="array" aca="1" ref="T211"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211" s="135" cm="1">
        <f t="array" aca="1" ref="U211" ca="1">IF(TablaDatosCompletos[[#This Row],[UsarAI]]="NO",0,INDIRECT(CONCATENATE(TablaDatosCompletos[[#This Row],[CodigoProyecto]],"!H",CELL("fila",INDIRECT(TablaDatosCompletos[[#This Row],[Referencia]]))+7)))</f>
        <v>0</v>
      </c>
      <c r="V211" s="135" t="str" cm="1">
        <f t="array" aca="1" ref="V211" ca="1">IF(INDIRECT(CONCATENATE(TablaDatosCompletos[[#This Row],[CodigoProyecto]],"!G",CELL("fila",INDIRECT(TablaDatosCompletos[[#This Row],[Referencia]]))+7))=0,"",INDIRECT(CONCATENATE(TablaDatosCompletos[[#This Row],[CodigoProyecto]],"!G",CELL("fila",INDIRECT(TablaDatosCompletos[[#This Row],[Referencia]]))+7)))</f>
        <v>Empresas</v>
      </c>
    </row>
    <row r="212" spans="1:22" ht="87" x14ac:dyDescent="0.35">
      <c r="A212" s="128">
        <f>DatosGenerales!$D$7</f>
        <v>0</v>
      </c>
      <c r="B212" s="128">
        <f>DatosGenerales!$D$11</f>
        <v>0</v>
      </c>
      <c r="C212" s="128" cm="1">
        <f t="array" aca="1" ref="C212" ca="1">INDIRECT(CONCATENATE(TablaDatosCompletos[[#This Row],[CodigoProyecto]],"!$E$3"))</f>
        <v>0</v>
      </c>
      <c r="D212" s="128" t="str">
        <f ca="1">IF(TablaDatosCompletos[[#This Row],[Proyecto]]=0,"NO","SI")</f>
        <v>NO</v>
      </c>
      <c r="E212" s="129" t="s">
        <v>18</v>
      </c>
      <c r="F212" s="130" t="s">
        <v>227</v>
      </c>
      <c r="G212" s="131" t="s">
        <v>74</v>
      </c>
      <c r="H212" s="132" t="s">
        <v>41</v>
      </c>
      <c r="I212" s="133" t="s">
        <v>42</v>
      </c>
      <c r="J212" s="129" t="s">
        <v>75</v>
      </c>
      <c r="K212" s="134" t="s">
        <v>76</v>
      </c>
      <c r="L212" s="134" t="s">
        <v>569</v>
      </c>
      <c r="M212" s="135" t="str" cm="1">
        <f t="array" aca="1" ref="M212" ca="1">IF(INDIRECT(CONCATENATE(TablaDatosCompletos[[#This Row],[CodigoProyecto]],"!B",CELL("fila",INDIRECT(TablaDatosCompletos[[#This Row],[Referencia]]))))="Incluir","SI","NO")</f>
        <v>NO</v>
      </c>
      <c r="N212" s="136" cm="1">
        <f t="array" aca="1" ref="N212" ca="1">IF(TablaDatosCompletos[[#This Row],[UsarAI]]="NO",0,INDIRECT(CONCATENATE(TablaDatosCompletos[[#This Row],[CodigoProyecto]],"!E",CELL("fila",INDIRECT(TablaDatosCompletos[[#This Row],[Referencia]]))+2)))</f>
        <v>0</v>
      </c>
      <c r="O212" s="134" t="str" cm="1">
        <f t="array" aca="1" ref="O212" ca="1">IF(INDIRECT(CONCATENATE(TablaDatosCompletos[[#This Row],[CodigoProyecto]],"!E",CELL("fila",INDIRECT(TablaDatosCompletos[[#This Row],[Referencia]]))+6))=0,"",INDIRECT(CONCATENATE(TablaDatosCompletos[[#This Row],[CodigoProyecto]],"!E",CELL("fila",INDIRECT(TablaDatosCompletos[[#This Row],[Referencia]]))+6)))</f>
        <v>RCO19</v>
      </c>
      <c r="P212" s="134" t="str" cm="1">
        <f t="array" aca="1" ref="P212"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212" s="134" cm="1">
        <f t="array" aca="1" ref="Q212" ca="1">IF(TablaDatosCompletos[[#This Row],[UsarAI]]="NO",0,INDIRECT(CONCATENATE(TablaDatosCompletos[[#This Row],[CodigoProyecto]],"!H",CELL("fila",INDIRECT(TablaDatosCompletos[[#This Row],[Referencia]]))+6)))</f>
        <v>0</v>
      </c>
      <c r="R212" s="134" t="str" cm="1">
        <f t="array" aca="1" ref="R212" ca="1">IF(INDIRECT(CONCATENATE(TablaDatosCompletos[[#This Row],[CodigoProyecto]],"!G",CELL("fila",INDIRECT(TablaDatosCompletos[[#This Row],[Referencia]]))+6))=0,"",INDIRECT(CONCATENATE(TablaDatosCompletos[[#This Row],[CodigoProyecto]],"!G",CELL("fila",INDIRECT(TablaDatosCompletos[[#This Row],[Referencia]]))+6)))</f>
        <v>Metros cuadrados (m2)</v>
      </c>
      <c r="S212" s="137" t="str" cm="1">
        <f t="array" aca="1" ref="S212" ca="1">IF(INDIRECT(CONCATENATE(TablaDatosCompletos[[#This Row],[CodigoProyecto]],"!E",CELL("fila",INDIRECT(TablaDatosCompletos[[#This Row],[Referencia]]))+7))=0,"",INDIRECT(CONCATENATE(TablaDatosCompletos[[#This Row],[CodigoProyecto]],"!E",CELL("fila",INDIRECT(TablaDatosCompletos[[#This Row],[Referencia]]))+7)))</f>
        <v>RCR26</v>
      </c>
      <c r="T212" s="135" t="str" cm="1">
        <f t="array" aca="1" ref="T212"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212" s="135" cm="1">
        <f t="array" aca="1" ref="U212" ca="1">IF(TablaDatosCompletos[[#This Row],[UsarAI]]="NO",0,INDIRECT(CONCATENATE(TablaDatosCompletos[[#This Row],[CodigoProyecto]],"!H",CELL("fila",INDIRECT(TablaDatosCompletos[[#This Row],[Referencia]]))+7)))</f>
        <v>0</v>
      </c>
      <c r="V212" s="135" t="str" cm="1">
        <f t="array" aca="1" ref="V212" ca="1">IF(INDIRECT(CONCATENATE(TablaDatosCompletos[[#This Row],[CodigoProyecto]],"!G",CELL("fila",INDIRECT(TablaDatosCompletos[[#This Row],[Referencia]]))+7))=0,"",INDIRECT(CONCATENATE(TablaDatosCompletos[[#This Row],[CodigoProyecto]],"!G",CELL("fila",INDIRECT(TablaDatosCompletos[[#This Row],[Referencia]]))+7)))</f>
        <v>MWh/año</v>
      </c>
    </row>
    <row r="213" spans="1:22" ht="101.5" x14ac:dyDescent="0.35">
      <c r="A213" s="128">
        <f>DatosGenerales!$D$7</f>
        <v>0</v>
      </c>
      <c r="B213" s="128">
        <f>DatosGenerales!$D$11</f>
        <v>0</v>
      </c>
      <c r="C213" s="128" cm="1">
        <f t="array" aca="1" ref="C213" ca="1">INDIRECT(CONCATENATE(TablaDatosCompletos[[#This Row],[CodigoProyecto]],"!$E$3"))</f>
        <v>0</v>
      </c>
      <c r="D213" s="128" t="str">
        <f ca="1">IF(TablaDatosCompletos[[#This Row],[Proyecto]]=0,"NO","SI")</f>
        <v>NO</v>
      </c>
      <c r="E213" s="129" t="s">
        <v>18</v>
      </c>
      <c r="F213" s="130" t="s">
        <v>227</v>
      </c>
      <c r="G213" s="131" t="s">
        <v>74</v>
      </c>
      <c r="H213" s="132" t="s">
        <v>41</v>
      </c>
      <c r="I213" s="133" t="s">
        <v>42</v>
      </c>
      <c r="J213" s="129" t="s">
        <v>77</v>
      </c>
      <c r="K213" s="134" t="s">
        <v>78</v>
      </c>
      <c r="L213" s="134" t="s">
        <v>570</v>
      </c>
      <c r="M213" s="135" t="str" cm="1">
        <f t="array" aca="1" ref="M213" ca="1">IF(INDIRECT(CONCATENATE(TablaDatosCompletos[[#This Row],[CodigoProyecto]],"!B",CELL("fila",INDIRECT(TablaDatosCompletos[[#This Row],[Referencia]]))))="Incluir","SI","NO")</f>
        <v>NO</v>
      </c>
      <c r="N213" s="136" cm="1">
        <f t="array" aca="1" ref="N213" ca="1">IF(TablaDatosCompletos[[#This Row],[UsarAI]]="NO",0,INDIRECT(CONCATENATE(TablaDatosCompletos[[#This Row],[CodigoProyecto]],"!E",CELL("fila",INDIRECT(TablaDatosCompletos[[#This Row],[Referencia]]))+2)))</f>
        <v>0</v>
      </c>
      <c r="O213" s="134" t="str" cm="1">
        <f t="array" aca="1" ref="O213" ca="1">IF(INDIRECT(CONCATENATE(TablaDatosCompletos[[#This Row],[CodigoProyecto]],"!E",CELL("fila",INDIRECT(TablaDatosCompletos[[#This Row],[Referencia]]))+6))=0,"",INDIRECT(CONCATENATE(TablaDatosCompletos[[#This Row],[CodigoProyecto]],"!E",CELL("fila",INDIRECT(TablaDatosCompletos[[#This Row],[Referencia]]))+6)))</f>
        <v>RCO19</v>
      </c>
      <c r="P213" s="134" t="str" cm="1">
        <f t="array" aca="1" ref="P213"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213" s="134" cm="1">
        <f t="array" aca="1" ref="Q213" ca="1">IF(TablaDatosCompletos[[#This Row],[UsarAI]]="NO",0,INDIRECT(CONCATENATE(TablaDatosCompletos[[#This Row],[CodigoProyecto]],"!H",CELL("fila",INDIRECT(TablaDatosCompletos[[#This Row],[Referencia]]))+6)))</f>
        <v>0</v>
      </c>
      <c r="R213" s="134" t="str" cm="1">
        <f t="array" aca="1" ref="R213" ca="1">IF(INDIRECT(CONCATENATE(TablaDatosCompletos[[#This Row],[CodigoProyecto]],"!G",CELL("fila",INDIRECT(TablaDatosCompletos[[#This Row],[Referencia]]))+6))=0,"",INDIRECT(CONCATENATE(TablaDatosCompletos[[#This Row],[CodigoProyecto]],"!G",CELL("fila",INDIRECT(TablaDatosCompletos[[#This Row],[Referencia]]))+6)))</f>
        <v>Metros cuadrados (m2)</v>
      </c>
      <c r="S213" s="137" t="str" cm="1">
        <f t="array" aca="1" ref="S213" ca="1">IF(INDIRECT(CONCATENATE(TablaDatosCompletos[[#This Row],[CodigoProyecto]],"!E",CELL("fila",INDIRECT(TablaDatosCompletos[[#This Row],[Referencia]]))+7))=0,"",INDIRECT(CONCATENATE(TablaDatosCompletos[[#This Row],[CodigoProyecto]],"!E",CELL("fila",INDIRECT(TablaDatosCompletos[[#This Row],[Referencia]]))+7)))</f>
        <v>RCR26</v>
      </c>
      <c r="T213" s="135" t="str" cm="1">
        <f t="array" aca="1" ref="T213"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213" s="135" cm="1">
        <f t="array" aca="1" ref="U213" ca="1">IF(TablaDatosCompletos[[#This Row],[UsarAI]]="NO",0,INDIRECT(CONCATENATE(TablaDatosCompletos[[#This Row],[CodigoProyecto]],"!H",CELL("fila",INDIRECT(TablaDatosCompletos[[#This Row],[Referencia]]))+7)))</f>
        <v>0</v>
      </c>
      <c r="V213" s="135" t="str" cm="1">
        <f t="array" aca="1" ref="V213" ca="1">IF(INDIRECT(CONCATENATE(TablaDatosCompletos[[#This Row],[CodigoProyecto]],"!G",CELL("fila",INDIRECT(TablaDatosCompletos[[#This Row],[Referencia]]))+7))=0,"",INDIRECT(CONCATENATE(TablaDatosCompletos[[#This Row],[CodigoProyecto]],"!G",CELL("fila",INDIRECT(TablaDatosCompletos[[#This Row],[Referencia]]))+7)))</f>
        <v>MWh/año</v>
      </c>
    </row>
    <row r="214" spans="1:22" ht="72.5" x14ac:dyDescent="0.35">
      <c r="A214" s="128">
        <f>DatosGenerales!$D$7</f>
        <v>0</v>
      </c>
      <c r="B214" s="128">
        <f>DatosGenerales!$D$11</f>
        <v>0</v>
      </c>
      <c r="C214" s="128" cm="1">
        <f t="array" aca="1" ref="C214" ca="1">INDIRECT(CONCATENATE(TablaDatosCompletos[[#This Row],[CodigoProyecto]],"!$E$3"))</f>
        <v>0</v>
      </c>
      <c r="D214" s="128" t="str">
        <f ca="1">IF(TablaDatosCompletos[[#This Row],[Proyecto]]=0,"NO","SI")</f>
        <v>NO</v>
      </c>
      <c r="E214" s="129" t="s">
        <v>18</v>
      </c>
      <c r="F214" s="130" t="s">
        <v>227</v>
      </c>
      <c r="G214" s="131" t="s">
        <v>74</v>
      </c>
      <c r="H214" s="132" t="s">
        <v>43</v>
      </c>
      <c r="I214" s="133" t="s">
        <v>44</v>
      </c>
      <c r="J214" s="129" t="s">
        <v>79</v>
      </c>
      <c r="K214" s="134" t="s">
        <v>80</v>
      </c>
      <c r="L214" s="134" t="s">
        <v>571</v>
      </c>
      <c r="M214" s="135" t="str" cm="1">
        <f t="array" aca="1" ref="M214" ca="1">IF(INDIRECT(CONCATENATE(TablaDatosCompletos[[#This Row],[CodigoProyecto]],"!B",CELL("fila",INDIRECT(TablaDatosCompletos[[#This Row],[Referencia]]))))="Incluir","SI","NO")</f>
        <v>NO</v>
      </c>
      <c r="N214" s="136" cm="1">
        <f t="array" aca="1" ref="N214" ca="1">IF(TablaDatosCompletos[[#This Row],[UsarAI]]="NO",0,INDIRECT(CONCATENATE(TablaDatosCompletos[[#This Row],[CodigoProyecto]],"!E",CELL("fila",INDIRECT(TablaDatosCompletos[[#This Row],[Referencia]]))+2)))</f>
        <v>0</v>
      </c>
      <c r="O214" s="134" t="str" cm="1">
        <f t="array" aca="1" ref="O214" ca="1">IF(INDIRECT(CONCATENATE(TablaDatosCompletos[[#This Row],[CodigoProyecto]],"!E",CELL("fila",INDIRECT(TablaDatosCompletos[[#This Row],[Referencia]]))+6))=0,"",INDIRECT(CONCATENATE(TablaDatosCompletos[[#This Row],[CodigoProyecto]],"!E",CELL("fila",INDIRECT(TablaDatosCompletos[[#This Row],[Referencia]]))+6)))</f>
        <v>RCO22</v>
      </c>
      <c r="P214" s="134" t="str" cm="1">
        <f t="array" aca="1" ref="P214"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14" s="134" cm="1">
        <f t="array" aca="1" ref="Q214" ca="1">IF(TablaDatosCompletos[[#This Row],[UsarAI]]="NO",0,INDIRECT(CONCATENATE(TablaDatosCompletos[[#This Row],[CodigoProyecto]],"!H",CELL("fila",INDIRECT(TablaDatosCompletos[[#This Row],[Referencia]]))+6)))</f>
        <v>0</v>
      </c>
      <c r="R214" s="134" t="str" cm="1">
        <f t="array" aca="1" ref="R214" ca="1">IF(INDIRECT(CONCATENATE(TablaDatosCompletos[[#This Row],[CodigoProyecto]],"!G",CELL("fila",INDIRECT(TablaDatosCompletos[[#This Row],[Referencia]]))+6))=0,"",INDIRECT(CONCATENATE(TablaDatosCompletos[[#This Row],[CodigoProyecto]],"!G",CELL("fila",INDIRECT(TablaDatosCompletos[[#This Row],[Referencia]]))+6)))</f>
        <v>KW  </v>
      </c>
      <c r="S214" s="137" t="str" cm="1">
        <f t="array" aca="1" ref="S214" ca="1">IF(INDIRECT(CONCATENATE(TablaDatosCompletos[[#This Row],[CodigoProyecto]],"!E",CELL("fila",INDIRECT(TablaDatosCompletos[[#This Row],[Referencia]]))+7))=0,"",INDIRECT(CONCATENATE(TablaDatosCompletos[[#This Row],[CodigoProyecto]],"!E",CELL("fila",INDIRECT(TablaDatosCompletos[[#This Row],[Referencia]]))+7)))</f>
        <v>RCR32</v>
      </c>
      <c r="T214" s="135" t="str" cm="1">
        <f t="array" aca="1" ref="T214"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14" s="135" cm="1">
        <f t="array" aca="1" ref="U214" ca="1">IF(TablaDatosCompletos[[#This Row],[UsarAI]]="NO",0,INDIRECT(CONCATENATE(TablaDatosCompletos[[#This Row],[CodigoProyecto]],"!H",CELL("fila",INDIRECT(TablaDatosCompletos[[#This Row],[Referencia]]))+7)))</f>
        <v>0</v>
      </c>
      <c r="V214" s="135" t="str" cm="1">
        <f t="array" aca="1" ref="V214" ca="1">IF(INDIRECT(CONCATENATE(TablaDatosCompletos[[#This Row],[CodigoProyecto]],"!G",CELL("fila",INDIRECT(TablaDatosCompletos[[#This Row],[Referencia]]))+7))=0,"",INDIRECT(CONCATENATE(TablaDatosCompletos[[#This Row],[CodigoProyecto]],"!G",CELL("fila",INDIRECT(TablaDatosCompletos[[#This Row],[Referencia]]))+7)))</f>
        <v>MW</v>
      </c>
    </row>
    <row r="215" spans="1:22" ht="72.5" x14ac:dyDescent="0.35">
      <c r="A215" s="128">
        <f>DatosGenerales!$D$7</f>
        <v>0</v>
      </c>
      <c r="B215" s="128">
        <f>DatosGenerales!$D$11</f>
        <v>0</v>
      </c>
      <c r="C215" s="128" cm="1">
        <f t="array" aca="1" ref="C215" ca="1">INDIRECT(CONCATENATE(TablaDatosCompletos[[#This Row],[CodigoProyecto]],"!$E$3"))</f>
        <v>0</v>
      </c>
      <c r="D215" s="128" t="str">
        <f ca="1">IF(TablaDatosCompletos[[#This Row],[Proyecto]]=0,"NO","SI")</f>
        <v>NO</v>
      </c>
      <c r="E215" s="129" t="s">
        <v>18</v>
      </c>
      <c r="F215" s="130" t="s">
        <v>227</v>
      </c>
      <c r="G215" s="131" t="s">
        <v>74</v>
      </c>
      <c r="H215" s="132" t="s">
        <v>43</v>
      </c>
      <c r="I215" s="133" t="s">
        <v>44</v>
      </c>
      <c r="J215" s="129" t="s">
        <v>81</v>
      </c>
      <c r="K215" s="134" t="s">
        <v>82</v>
      </c>
      <c r="L215" s="134" t="s">
        <v>572</v>
      </c>
      <c r="M215" s="135" t="str" cm="1">
        <f t="array" aca="1" ref="M215" ca="1">IF(INDIRECT(CONCATENATE(TablaDatosCompletos[[#This Row],[CodigoProyecto]],"!B",CELL("fila",INDIRECT(TablaDatosCompletos[[#This Row],[Referencia]]))))="Incluir","SI","NO")</f>
        <v>NO</v>
      </c>
      <c r="N215" s="136" cm="1">
        <f t="array" aca="1" ref="N215" ca="1">IF(TablaDatosCompletos[[#This Row],[UsarAI]]="NO",0,INDIRECT(CONCATENATE(TablaDatosCompletos[[#This Row],[CodigoProyecto]],"!E",CELL("fila",INDIRECT(TablaDatosCompletos[[#This Row],[Referencia]]))+2)))</f>
        <v>0</v>
      </c>
      <c r="O215" s="134" t="str" cm="1">
        <f t="array" aca="1" ref="O215" ca="1">IF(INDIRECT(CONCATENATE(TablaDatosCompletos[[#This Row],[CodigoProyecto]],"!E",CELL("fila",INDIRECT(TablaDatosCompletos[[#This Row],[Referencia]]))+6))=0,"",INDIRECT(CONCATENATE(TablaDatosCompletos[[#This Row],[CodigoProyecto]],"!E",CELL("fila",INDIRECT(TablaDatosCompletos[[#This Row],[Referencia]]))+6)))</f>
        <v>RCO22</v>
      </c>
      <c r="P215" s="134" t="str" cm="1">
        <f t="array" aca="1" ref="P215"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15" s="134" cm="1">
        <f t="array" aca="1" ref="Q215" ca="1">IF(TablaDatosCompletos[[#This Row],[UsarAI]]="NO",0,INDIRECT(CONCATENATE(TablaDatosCompletos[[#This Row],[CodigoProyecto]],"!H",CELL("fila",INDIRECT(TablaDatosCompletos[[#This Row],[Referencia]]))+6)))</f>
        <v>0</v>
      </c>
      <c r="R215" s="134" t="str" cm="1">
        <f t="array" aca="1" ref="R215" ca="1">IF(INDIRECT(CONCATENATE(TablaDatosCompletos[[#This Row],[CodigoProyecto]],"!G",CELL("fila",INDIRECT(TablaDatosCompletos[[#This Row],[Referencia]]))+6))=0,"",INDIRECT(CONCATENATE(TablaDatosCompletos[[#This Row],[CodigoProyecto]],"!G",CELL("fila",INDIRECT(TablaDatosCompletos[[#This Row],[Referencia]]))+6)))</f>
        <v>KW  </v>
      </c>
      <c r="S215" s="137" t="str" cm="1">
        <f t="array" aca="1" ref="S215" ca="1">IF(INDIRECT(CONCATENATE(TablaDatosCompletos[[#This Row],[CodigoProyecto]],"!E",CELL("fila",INDIRECT(TablaDatosCompletos[[#This Row],[Referencia]]))+7))=0,"",INDIRECT(CONCATENATE(TablaDatosCompletos[[#This Row],[CodigoProyecto]],"!E",CELL("fila",INDIRECT(TablaDatosCompletos[[#This Row],[Referencia]]))+7)))</f>
        <v>RCR32</v>
      </c>
      <c r="T215" s="135" t="str" cm="1">
        <f t="array" aca="1" ref="T215"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15" s="135" cm="1">
        <f t="array" aca="1" ref="U215" ca="1">IF(TablaDatosCompletos[[#This Row],[UsarAI]]="NO",0,INDIRECT(CONCATENATE(TablaDatosCompletos[[#This Row],[CodigoProyecto]],"!H",CELL("fila",INDIRECT(TablaDatosCompletos[[#This Row],[Referencia]]))+7)))</f>
        <v>0</v>
      </c>
      <c r="V215" s="135" t="str" cm="1">
        <f t="array" aca="1" ref="V215" ca="1">IF(INDIRECT(CONCATENATE(TablaDatosCompletos[[#This Row],[CodigoProyecto]],"!G",CELL("fila",INDIRECT(TablaDatosCompletos[[#This Row],[Referencia]]))+7))=0,"",INDIRECT(CONCATENATE(TablaDatosCompletos[[#This Row],[CodigoProyecto]],"!G",CELL("fila",INDIRECT(TablaDatosCompletos[[#This Row],[Referencia]]))+7)))</f>
        <v>MW</v>
      </c>
    </row>
    <row r="216" spans="1:22" ht="72.5" x14ac:dyDescent="0.35">
      <c r="A216" s="128">
        <f>DatosGenerales!$D$7</f>
        <v>0</v>
      </c>
      <c r="B216" s="128">
        <f>DatosGenerales!$D$11</f>
        <v>0</v>
      </c>
      <c r="C216" s="128" cm="1">
        <f t="array" aca="1" ref="C216" ca="1">INDIRECT(CONCATENATE(TablaDatosCompletos[[#This Row],[CodigoProyecto]],"!$E$3"))</f>
        <v>0</v>
      </c>
      <c r="D216" s="128" t="str">
        <f ca="1">IF(TablaDatosCompletos[[#This Row],[Proyecto]]=0,"NO","SI")</f>
        <v>NO</v>
      </c>
      <c r="E216" s="129" t="s">
        <v>18</v>
      </c>
      <c r="F216" s="130" t="s">
        <v>227</v>
      </c>
      <c r="G216" s="131" t="s">
        <v>74</v>
      </c>
      <c r="H216" s="132" t="s">
        <v>43</v>
      </c>
      <c r="I216" s="133" t="s">
        <v>44</v>
      </c>
      <c r="J216" s="129" t="s">
        <v>83</v>
      </c>
      <c r="K216" s="134" t="s">
        <v>84</v>
      </c>
      <c r="L216" s="134" t="s">
        <v>573</v>
      </c>
      <c r="M216" s="135" t="str" cm="1">
        <f t="array" aca="1" ref="M216" ca="1">IF(INDIRECT(CONCATENATE(TablaDatosCompletos[[#This Row],[CodigoProyecto]],"!B",CELL("fila",INDIRECT(TablaDatosCompletos[[#This Row],[Referencia]]))))="Incluir","SI","NO")</f>
        <v>NO</v>
      </c>
      <c r="N216" s="136" cm="1">
        <f t="array" aca="1" ref="N216" ca="1">IF(TablaDatosCompletos[[#This Row],[UsarAI]]="NO",0,INDIRECT(CONCATENATE(TablaDatosCompletos[[#This Row],[CodigoProyecto]],"!E",CELL("fila",INDIRECT(TablaDatosCompletos[[#This Row],[Referencia]]))+2)))</f>
        <v>0</v>
      </c>
      <c r="O216" s="134" t="str" cm="1">
        <f t="array" aca="1" ref="O216" ca="1">IF(INDIRECT(CONCATENATE(TablaDatosCompletos[[#This Row],[CodigoProyecto]],"!E",CELL("fila",INDIRECT(TablaDatosCompletos[[#This Row],[Referencia]]))+6))=0,"",INDIRECT(CONCATENATE(TablaDatosCompletos[[#This Row],[CodigoProyecto]],"!E",CELL("fila",INDIRECT(TablaDatosCompletos[[#This Row],[Referencia]]))+6)))</f>
        <v>RCO22</v>
      </c>
      <c r="P216" s="134" t="str" cm="1">
        <f t="array" aca="1" ref="P216"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16" s="134" cm="1">
        <f t="array" aca="1" ref="Q216" ca="1">IF(TablaDatosCompletos[[#This Row],[UsarAI]]="NO",0,INDIRECT(CONCATENATE(TablaDatosCompletos[[#This Row],[CodigoProyecto]],"!H",CELL("fila",INDIRECT(TablaDatosCompletos[[#This Row],[Referencia]]))+6)))</f>
        <v>0</v>
      </c>
      <c r="R216" s="134" t="str" cm="1">
        <f t="array" aca="1" ref="R216" ca="1">IF(INDIRECT(CONCATENATE(TablaDatosCompletos[[#This Row],[CodigoProyecto]],"!G",CELL("fila",INDIRECT(TablaDatosCompletos[[#This Row],[Referencia]]))+6))=0,"",INDIRECT(CONCATENATE(TablaDatosCompletos[[#This Row],[CodigoProyecto]],"!G",CELL("fila",INDIRECT(TablaDatosCompletos[[#This Row],[Referencia]]))+6)))</f>
        <v>KW  </v>
      </c>
      <c r="S216" s="137" t="str" cm="1">
        <f t="array" aca="1" ref="S216" ca="1">IF(INDIRECT(CONCATENATE(TablaDatosCompletos[[#This Row],[CodigoProyecto]],"!E",CELL("fila",INDIRECT(TablaDatosCompletos[[#This Row],[Referencia]]))+7))=0,"",INDIRECT(CONCATENATE(TablaDatosCompletos[[#This Row],[CodigoProyecto]],"!E",CELL("fila",INDIRECT(TablaDatosCompletos[[#This Row],[Referencia]]))+7)))</f>
        <v>RCR32</v>
      </c>
      <c r="T216" s="135" t="str" cm="1">
        <f t="array" aca="1" ref="T216"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16" s="135" cm="1">
        <f t="array" aca="1" ref="U216" ca="1">IF(TablaDatosCompletos[[#This Row],[UsarAI]]="NO",0,INDIRECT(CONCATENATE(TablaDatosCompletos[[#This Row],[CodigoProyecto]],"!H",CELL("fila",INDIRECT(TablaDatosCompletos[[#This Row],[Referencia]]))+7)))</f>
        <v>0</v>
      </c>
      <c r="V216" s="135" t="str" cm="1">
        <f t="array" aca="1" ref="V216" ca="1">IF(INDIRECT(CONCATENATE(TablaDatosCompletos[[#This Row],[CodigoProyecto]],"!G",CELL("fila",INDIRECT(TablaDatosCompletos[[#This Row],[Referencia]]))+7))=0,"",INDIRECT(CONCATENATE(TablaDatosCompletos[[#This Row],[CodigoProyecto]],"!G",CELL("fila",INDIRECT(TablaDatosCompletos[[#This Row],[Referencia]]))+7)))</f>
        <v>MW</v>
      </c>
    </row>
    <row r="217" spans="1:22" ht="72.5" x14ac:dyDescent="0.35">
      <c r="A217" s="128">
        <f>DatosGenerales!$D$7</f>
        <v>0</v>
      </c>
      <c r="B217" s="128">
        <f>DatosGenerales!$D$11</f>
        <v>0</v>
      </c>
      <c r="C217" s="128" cm="1">
        <f t="array" aca="1" ref="C217" ca="1">INDIRECT(CONCATENATE(TablaDatosCompletos[[#This Row],[CodigoProyecto]],"!$E$3"))</f>
        <v>0</v>
      </c>
      <c r="D217" s="128" t="str">
        <f ca="1">IF(TablaDatosCompletos[[#This Row],[Proyecto]]=0,"NO","SI")</f>
        <v>NO</v>
      </c>
      <c r="E217" s="129" t="s">
        <v>18</v>
      </c>
      <c r="F217" s="130" t="s">
        <v>227</v>
      </c>
      <c r="G217" s="131" t="s">
        <v>74</v>
      </c>
      <c r="H217" s="132" t="s">
        <v>43</v>
      </c>
      <c r="I217" s="133" t="s">
        <v>44</v>
      </c>
      <c r="J217" s="129" t="s">
        <v>85</v>
      </c>
      <c r="K217" s="134" t="s">
        <v>86</v>
      </c>
      <c r="L217" s="134" t="s">
        <v>574</v>
      </c>
      <c r="M217" s="135" t="str" cm="1">
        <f t="array" aca="1" ref="M217" ca="1">IF(INDIRECT(CONCATENATE(TablaDatosCompletos[[#This Row],[CodigoProyecto]],"!B",CELL("fila",INDIRECT(TablaDatosCompletos[[#This Row],[Referencia]]))))="Incluir","SI","NO")</f>
        <v>NO</v>
      </c>
      <c r="N217" s="136" cm="1">
        <f t="array" aca="1" ref="N217" ca="1">IF(TablaDatosCompletos[[#This Row],[UsarAI]]="NO",0,INDIRECT(CONCATENATE(TablaDatosCompletos[[#This Row],[CodigoProyecto]],"!E",CELL("fila",INDIRECT(TablaDatosCompletos[[#This Row],[Referencia]]))+2)))</f>
        <v>0</v>
      </c>
      <c r="O217" s="134" t="str" cm="1">
        <f t="array" aca="1" ref="O217" ca="1">IF(INDIRECT(CONCATENATE(TablaDatosCompletos[[#This Row],[CodigoProyecto]],"!E",CELL("fila",INDIRECT(TablaDatosCompletos[[#This Row],[Referencia]]))+6))=0,"",INDIRECT(CONCATENATE(TablaDatosCompletos[[#This Row],[CodigoProyecto]],"!E",CELL("fila",INDIRECT(TablaDatosCompletos[[#This Row],[Referencia]]))+6)))</f>
        <v>RCO22</v>
      </c>
      <c r="P217" s="134" t="str" cm="1">
        <f t="array" aca="1" ref="P217"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17" s="134" cm="1">
        <f t="array" aca="1" ref="Q217" ca="1">IF(TablaDatosCompletos[[#This Row],[UsarAI]]="NO",0,INDIRECT(CONCATENATE(TablaDatosCompletos[[#This Row],[CodigoProyecto]],"!H",CELL("fila",INDIRECT(TablaDatosCompletos[[#This Row],[Referencia]]))+6)))</f>
        <v>0</v>
      </c>
      <c r="R217" s="134" t="str" cm="1">
        <f t="array" aca="1" ref="R217" ca="1">IF(INDIRECT(CONCATENATE(TablaDatosCompletos[[#This Row],[CodigoProyecto]],"!G",CELL("fila",INDIRECT(TablaDatosCompletos[[#This Row],[Referencia]]))+6))=0,"",INDIRECT(CONCATENATE(TablaDatosCompletos[[#This Row],[CodigoProyecto]],"!G",CELL("fila",INDIRECT(TablaDatosCompletos[[#This Row],[Referencia]]))+6)))</f>
        <v>KW  </v>
      </c>
      <c r="S217" s="137" t="str" cm="1">
        <f t="array" aca="1" ref="S217" ca="1">IF(INDIRECT(CONCATENATE(TablaDatosCompletos[[#This Row],[CodigoProyecto]],"!E",CELL("fila",INDIRECT(TablaDatosCompletos[[#This Row],[Referencia]]))+7))=0,"",INDIRECT(CONCATENATE(TablaDatosCompletos[[#This Row],[CodigoProyecto]],"!E",CELL("fila",INDIRECT(TablaDatosCompletos[[#This Row],[Referencia]]))+7)))</f>
        <v>RCR32</v>
      </c>
      <c r="T217" s="135" t="str" cm="1">
        <f t="array" aca="1" ref="T217"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17" s="135" cm="1">
        <f t="array" aca="1" ref="U217" ca="1">IF(TablaDatosCompletos[[#This Row],[UsarAI]]="NO",0,INDIRECT(CONCATENATE(TablaDatosCompletos[[#This Row],[CodigoProyecto]],"!H",CELL("fila",INDIRECT(TablaDatosCompletos[[#This Row],[Referencia]]))+7)))</f>
        <v>0</v>
      </c>
      <c r="V217" s="135" t="str" cm="1">
        <f t="array" aca="1" ref="V217" ca="1">IF(INDIRECT(CONCATENATE(TablaDatosCompletos[[#This Row],[CodigoProyecto]],"!G",CELL("fila",INDIRECT(TablaDatosCompletos[[#This Row],[Referencia]]))+7))=0,"",INDIRECT(CONCATENATE(TablaDatosCompletos[[#This Row],[CodigoProyecto]],"!G",CELL("fila",INDIRECT(TablaDatosCompletos[[#This Row],[Referencia]]))+7)))</f>
        <v>MW</v>
      </c>
    </row>
    <row r="218" spans="1:22" ht="72.5" x14ac:dyDescent="0.35">
      <c r="A218" s="128">
        <f>DatosGenerales!$D$7</f>
        <v>0</v>
      </c>
      <c r="B218" s="128">
        <f>DatosGenerales!$D$11</f>
        <v>0</v>
      </c>
      <c r="C218" s="128" cm="1">
        <f t="array" aca="1" ref="C218" ca="1">INDIRECT(CONCATENATE(TablaDatosCompletos[[#This Row],[CodigoProyecto]],"!$E$3"))</f>
        <v>0</v>
      </c>
      <c r="D218" s="128" t="str">
        <f ca="1">IF(TablaDatosCompletos[[#This Row],[Proyecto]]=0,"NO","SI")</f>
        <v>NO</v>
      </c>
      <c r="E218" s="129" t="s">
        <v>18</v>
      </c>
      <c r="F218" s="130" t="s">
        <v>227</v>
      </c>
      <c r="G218" s="131" t="s">
        <v>74</v>
      </c>
      <c r="H218" s="132" t="s">
        <v>43</v>
      </c>
      <c r="I218" s="133" t="s">
        <v>44</v>
      </c>
      <c r="J218" s="129" t="s">
        <v>87</v>
      </c>
      <c r="K218" s="134" t="s">
        <v>88</v>
      </c>
      <c r="L218" s="134" t="s">
        <v>575</v>
      </c>
      <c r="M218" s="135" t="str" cm="1">
        <f t="array" aca="1" ref="M218" ca="1">IF(INDIRECT(CONCATENATE(TablaDatosCompletos[[#This Row],[CodigoProyecto]],"!B",CELL("fila",INDIRECT(TablaDatosCompletos[[#This Row],[Referencia]]))))="Incluir","SI","NO")</f>
        <v>NO</v>
      </c>
      <c r="N218" s="136" cm="1">
        <f t="array" aca="1" ref="N218" ca="1">IF(TablaDatosCompletos[[#This Row],[UsarAI]]="NO",0,INDIRECT(CONCATENATE(TablaDatosCompletos[[#This Row],[CodigoProyecto]],"!E",CELL("fila",INDIRECT(TablaDatosCompletos[[#This Row],[Referencia]]))+2)))</f>
        <v>0</v>
      </c>
      <c r="O218" s="134" t="str" cm="1">
        <f t="array" aca="1" ref="O218" ca="1">IF(INDIRECT(CONCATENATE(TablaDatosCompletos[[#This Row],[CodigoProyecto]],"!E",CELL("fila",INDIRECT(TablaDatosCompletos[[#This Row],[Referencia]]))+6))=0,"",INDIRECT(CONCATENATE(TablaDatosCompletos[[#This Row],[CodigoProyecto]],"!E",CELL("fila",INDIRECT(TablaDatosCompletos[[#This Row],[Referencia]]))+6)))</f>
        <v>RCO22</v>
      </c>
      <c r="P218" s="134" t="str" cm="1">
        <f t="array" aca="1" ref="P218"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18" s="134" cm="1">
        <f t="array" aca="1" ref="Q218" ca="1">IF(TablaDatosCompletos[[#This Row],[UsarAI]]="NO",0,INDIRECT(CONCATENATE(TablaDatosCompletos[[#This Row],[CodigoProyecto]],"!H",CELL("fila",INDIRECT(TablaDatosCompletos[[#This Row],[Referencia]]))+6)))</f>
        <v>0</v>
      </c>
      <c r="R218" s="134" t="str" cm="1">
        <f t="array" aca="1" ref="R218" ca="1">IF(INDIRECT(CONCATENATE(TablaDatosCompletos[[#This Row],[CodigoProyecto]],"!G",CELL("fila",INDIRECT(TablaDatosCompletos[[#This Row],[Referencia]]))+6))=0,"",INDIRECT(CONCATENATE(TablaDatosCompletos[[#This Row],[CodigoProyecto]],"!G",CELL("fila",INDIRECT(TablaDatosCompletos[[#This Row],[Referencia]]))+6)))</f>
        <v>KW  </v>
      </c>
      <c r="S218" s="137" t="str" cm="1">
        <f t="array" aca="1" ref="S218" ca="1">IF(INDIRECT(CONCATENATE(TablaDatosCompletos[[#This Row],[CodigoProyecto]],"!E",CELL("fila",INDIRECT(TablaDatosCompletos[[#This Row],[Referencia]]))+7))=0,"",INDIRECT(CONCATENATE(TablaDatosCompletos[[#This Row],[CodigoProyecto]],"!E",CELL("fila",INDIRECT(TablaDatosCompletos[[#This Row],[Referencia]]))+7)))</f>
        <v>RCR32</v>
      </c>
      <c r="T218" s="135" t="str" cm="1">
        <f t="array" aca="1" ref="T218"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18" s="135" cm="1">
        <f t="array" aca="1" ref="U218" ca="1">IF(TablaDatosCompletos[[#This Row],[UsarAI]]="NO",0,INDIRECT(CONCATENATE(TablaDatosCompletos[[#This Row],[CodigoProyecto]],"!H",CELL("fila",INDIRECT(TablaDatosCompletos[[#This Row],[Referencia]]))+7)))</f>
        <v>0</v>
      </c>
      <c r="V218" s="135" t="str" cm="1">
        <f t="array" aca="1" ref="V218" ca="1">IF(INDIRECT(CONCATENATE(TablaDatosCompletos[[#This Row],[CodigoProyecto]],"!G",CELL("fila",INDIRECT(TablaDatosCompletos[[#This Row],[Referencia]]))+7))=0,"",INDIRECT(CONCATENATE(TablaDatosCompletos[[#This Row],[CodigoProyecto]],"!G",CELL("fila",INDIRECT(TablaDatosCompletos[[#This Row],[Referencia]]))+7)))</f>
        <v>MW</v>
      </c>
    </row>
    <row r="219" spans="1:22" ht="72.5" x14ac:dyDescent="0.35">
      <c r="A219" s="128">
        <f>DatosGenerales!$D$7</f>
        <v>0</v>
      </c>
      <c r="B219" s="128">
        <f>DatosGenerales!$D$11</f>
        <v>0</v>
      </c>
      <c r="C219" s="128" cm="1">
        <f t="array" aca="1" ref="C219" ca="1">INDIRECT(CONCATENATE(TablaDatosCompletos[[#This Row],[CodigoProyecto]],"!$E$3"))</f>
        <v>0</v>
      </c>
      <c r="D219" s="128" t="str">
        <f ca="1">IF(TablaDatosCompletos[[#This Row],[Proyecto]]=0,"NO","SI")</f>
        <v>NO</v>
      </c>
      <c r="E219" s="129" t="s">
        <v>18</v>
      </c>
      <c r="F219" s="130" t="s">
        <v>227</v>
      </c>
      <c r="G219" s="131" t="s">
        <v>74</v>
      </c>
      <c r="H219" s="132" t="s">
        <v>43</v>
      </c>
      <c r="I219" s="133" t="s">
        <v>44</v>
      </c>
      <c r="J219" s="129" t="s">
        <v>89</v>
      </c>
      <c r="K219" s="134" t="s">
        <v>90</v>
      </c>
      <c r="L219" s="134" t="s">
        <v>576</v>
      </c>
      <c r="M219" s="135" t="str" cm="1">
        <f t="array" aca="1" ref="M219" ca="1">IF(INDIRECT(CONCATENATE(TablaDatosCompletos[[#This Row],[CodigoProyecto]],"!B",CELL("fila",INDIRECT(TablaDatosCompletos[[#This Row],[Referencia]]))))="Incluir","SI","NO")</f>
        <v>NO</v>
      </c>
      <c r="N219" s="136" cm="1">
        <f t="array" aca="1" ref="N219" ca="1">IF(TablaDatosCompletos[[#This Row],[UsarAI]]="NO",0,INDIRECT(CONCATENATE(TablaDatosCompletos[[#This Row],[CodigoProyecto]],"!E",CELL("fila",INDIRECT(TablaDatosCompletos[[#This Row],[Referencia]]))+2)))</f>
        <v>0</v>
      </c>
      <c r="O219" s="134" t="str" cm="1">
        <f t="array" aca="1" ref="O219" ca="1">IF(INDIRECT(CONCATENATE(TablaDatosCompletos[[#This Row],[CodigoProyecto]],"!E",CELL("fila",INDIRECT(TablaDatosCompletos[[#This Row],[Referencia]]))+6))=0,"",INDIRECT(CONCATENATE(TablaDatosCompletos[[#This Row],[CodigoProyecto]],"!E",CELL("fila",INDIRECT(TablaDatosCompletos[[#This Row],[Referencia]]))+6)))</f>
        <v>RCO22</v>
      </c>
      <c r="P219" s="134" t="str" cm="1">
        <f t="array" aca="1" ref="P219"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19" s="134" cm="1">
        <f t="array" aca="1" ref="Q219" ca="1">IF(TablaDatosCompletos[[#This Row],[UsarAI]]="NO",0,INDIRECT(CONCATENATE(TablaDatosCompletos[[#This Row],[CodigoProyecto]],"!H",CELL("fila",INDIRECT(TablaDatosCompletos[[#This Row],[Referencia]]))+6)))</f>
        <v>0</v>
      </c>
      <c r="R219" s="134" t="str" cm="1">
        <f t="array" aca="1" ref="R219" ca="1">IF(INDIRECT(CONCATENATE(TablaDatosCompletos[[#This Row],[CodigoProyecto]],"!G",CELL("fila",INDIRECT(TablaDatosCompletos[[#This Row],[Referencia]]))+6))=0,"",INDIRECT(CONCATENATE(TablaDatosCompletos[[#This Row],[CodigoProyecto]],"!G",CELL("fila",INDIRECT(TablaDatosCompletos[[#This Row],[Referencia]]))+6)))</f>
        <v>KW  </v>
      </c>
      <c r="S219" s="137" t="str" cm="1">
        <f t="array" aca="1" ref="S219" ca="1">IF(INDIRECT(CONCATENATE(TablaDatosCompletos[[#This Row],[CodigoProyecto]],"!E",CELL("fila",INDIRECT(TablaDatosCompletos[[#This Row],[Referencia]]))+7))=0,"",INDIRECT(CONCATENATE(TablaDatosCompletos[[#This Row],[CodigoProyecto]],"!E",CELL("fila",INDIRECT(TablaDatosCompletos[[#This Row],[Referencia]]))+7)))</f>
        <v>RCR32</v>
      </c>
      <c r="T219" s="135" t="str" cm="1">
        <f t="array" aca="1" ref="T219"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19" s="135" cm="1">
        <f t="array" aca="1" ref="U219" ca="1">IF(TablaDatosCompletos[[#This Row],[UsarAI]]="NO",0,INDIRECT(CONCATENATE(TablaDatosCompletos[[#This Row],[CodigoProyecto]],"!H",CELL("fila",INDIRECT(TablaDatosCompletos[[#This Row],[Referencia]]))+7)))</f>
        <v>0</v>
      </c>
      <c r="V219" s="135" t="str" cm="1">
        <f t="array" aca="1" ref="V219" ca="1">IF(INDIRECT(CONCATENATE(TablaDatosCompletos[[#This Row],[CodigoProyecto]],"!G",CELL("fila",INDIRECT(TablaDatosCompletos[[#This Row],[Referencia]]))+7))=0,"",INDIRECT(CONCATENATE(TablaDatosCompletos[[#This Row],[CodigoProyecto]],"!G",CELL("fila",INDIRECT(TablaDatosCompletos[[#This Row],[Referencia]]))+7)))</f>
        <v>MW</v>
      </c>
    </row>
    <row r="220" spans="1:22" ht="72.5" x14ac:dyDescent="0.35">
      <c r="A220" s="128">
        <f>DatosGenerales!$D$7</f>
        <v>0</v>
      </c>
      <c r="B220" s="128">
        <f>DatosGenerales!$D$11</f>
        <v>0</v>
      </c>
      <c r="C220" s="128" cm="1">
        <f t="array" aca="1" ref="C220" ca="1">INDIRECT(CONCATENATE(TablaDatosCompletos[[#This Row],[CodigoProyecto]],"!$E$3"))</f>
        <v>0</v>
      </c>
      <c r="D220" s="128" t="str">
        <f ca="1">IF(TablaDatosCompletos[[#This Row],[Proyecto]]=0,"NO","SI")</f>
        <v>NO</v>
      </c>
      <c r="E220" s="129" t="s">
        <v>18</v>
      </c>
      <c r="F220" s="130" t="s">
        <v>227</v>
      </c>
      <c r="G220" s="131" t="s">
        <v>74</v>
      </c>
      <c r="H220" s="132" t="s">
        <v>43</v>
      </c>
      <c r="I220" s="133" t="s">
        <v>44</v>
      </c>
      <c r="J220" s="129" t="s">
        <v>91</v>
      </c>
      <c r="K220" s="134" t="s">
        <v>92</v>
      </c>
      <c r="L220" s="134" t="s">
        <v>577</v>
      </c>
      <c r="M220" s="135" t="str" cm="1">
        <f t="array" aca="1" ref="M220" ca="1">IF(INDIRECT(CONCATENATE(TablaDatosCompletos[[#This Row],[CodigoProyecto]],"!B",CELL("fila",INDIRECT(TablaDatosCompletos[[#This Row],[Referencia]]))))="Incluir","SI","NO")</f>
        <v>NO</v>
      </c>
      <c r="N220" s="136" cm="1">
        <f t="array" aca="1" ref="N220" ca="1">IF(TablaDatosCompletos[[#This Row],[UsarAI]]="NO",0,INDIRECT(CONCATENATE(TablaDatosCompletos[[#This Row],[CodigoProyecto]],"!E",CELL("fila",INDIRECT(TablaDatosCompletos[[#This Row],[Referencia]]))+2)))</f>
        <v>0</v>
      </c>
      <c r="O220" s="134" t="str" cm="1">
        <f t="array" aca="1" ref="O220" ca="1">IF(INDIRECT(CONCATENATE(TablaDatosCompletos[[#This Row],[CodigoProyecto]],"!E",CELL("fila",INDIRECT(TablaDatosCompletos[[#This Row],[Referencia]]))+6))=0,"",INDIRECT(CONCATENATE(TablaDatosCompletos[[#This Row],[CodigoProyecto]],"!E",CELL("fila",INDIRECT(TablaDatosCompletos[[#This Row],[Referencia]]))+6)))</f>
        <v>RCO22</v>
      </c>
      <c r="P220" s="134" t="str" cm="1">
        <f t="array" aca="1" ref="P220"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20" s="134" cm="1">
        <f t="array" aca="1" ref="Q220" ca="1">IF(TablaDatosCompletos[[#This Row],[UsarAI]]="NO",0,INDIRECT(CONCATENATE(TablaDatosCompletos[[#This Row],[CodigoProyecto]],"!H",CELL("fila",INDIRECT(TablaDatosCompletos[[#This Row],[Referencia]]))+6)))</f>
        <v>0</v>
      </c>
      <c r="R220" s="134" t="str" cm="1">
        <f t="array" aca="1" ref="R220" ca="1">IF(INDIRECT(CONCATENATE(TablaDatosCompletos[[#This Row],[CodigoProyecto]],"!G",CELL("fila",INDIRECT(TablaDatosCompletos[[#This Row],[Referencia]]))+6))=0,"",INDIRECT(CONCATENATE(TablaDatosCompletos[[#This Row],[CodigoProyecto]],"!G",CELL("fila",INDIRECT(TablaDatosCompletos[[#This Row],[Referencia]]))+6)))</f>
        <v>KW  </v>
      </c>
      <c r="S220" s="137" t="str" cm="1">
        <f t="array" aca="1" ref="S220" ca="1">IF(INDIRECT(CONCATENATE(TablaDatosCompletos[[#This Row],[CodigoProyecto]],"!E",CELL("fila",INDIRECT(TablaDatosCompletos[[#This Row],[Referencia]]))+7))=0,"",INDIRECT(CONCATENATE(TablaDatosCompletos[[#This Row],[CodigoProyecto]],"!E",CELL("fila",INDIRECT(TablaDatosCompletos[[#This Row],[Referencia]]))+7)))</f>
        <v>RCR32</v>
      </c>
      <c r="T220" s="135" t="str" cm="1">
        <f t="array" aca="1" ref="T220"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20" s="135" cm="1">
        <f t="array" aca="1" ref="U220" ca="1">IF(TablaDatosCompletos[[#This Row],[UsarAI]]="NO",0,INDIRECT(CONCATENATE(TablaDatosCompletos[[#This Row],[CodigoProyecto]],"!H",CELL("fila",INDIRECT(TablaDatosCompletos[[#This Row],[Referencia]]))+7)))</f>
        <v>0</v>
      </c>
      <c r="V220" s="135" t="str" cm="1">
        <f t="array" aca="1" ref="V220" ca="1">IF(INDIRECT(CONCATENATE(TablaDatosCompletos[[#This Row],[CodigoProyecto]],"!G",CELL("fila",INDIRECT(TablaDatosCompletos[[#This Row],[Referencia]]))+7))=0,"",INDIRECT(CONCATENATE(TablaDatosCompletos[[#This Row],[CodigoProyecto]],"!G",CELL("fila",INDIRECT(TablaDatosCompletos[[#This Row],[Referencia]]))+7)))</f>
        <v>MW</v>
      </c>
    </row>
    <row r="221" spans="1:22" ht="72.5" x14ac:dyDescent="0.35">
      <c r="A221" s="128">
        <f>DatosGenerales!$D$7</f>
        <v>0</v>
      </c>
      <c r="B221" s="128">
        <f>DatosGenerales!$D$11</f>
        <v>0</v>
      </c>
      <c r="C221" s="128" cm="1">
        <f t="array" aca="1" ref="C221" ca="1">INDIRECT(CONCATENATE(TablaDatosCompletos[[#This Row],[CodigoProyecto]],"!$E$3"))</f>
        <v>0</v>
      </c>
      <c r="D221" s="128" t="str">
        <f ca="1">IF(TablaDatosCompletos[[#This Row],[Proyecto]]=0,"NO","SI")</f>
        <v>NO</v>
      </c>
      <c r="E221" s="129" t="s">
        <v>18</v>
      </c>
      <c r="F221" s="130" t="s">
        <v>227</v>
      </c>
      <c r="G221" s="131" t="s">
        <v>74</v>
      </c>
      <c r="H221" s="132" t="s">
        <v>45</v>
      </c>
      <c r="I221" s="133" t="s">
        <v>46</v>
      </c>
      <c r="J221" s="129" t="s">
        <v>93</v>
      </c>
      <c r="K221" s="134" t="s">
        <v>94</v>
      </c>
      <c r="L221" s="134" t="s">
        <v>578</v>
      </c>
      <c r="M221" s="135" t="str" cm="1">
        <f t="array" aca="1" ref="M221" ca="1">IF(INDIRECT(CONCATENATE(TablaDatosCompletos[[#This Row],[CodigoProyecto]],"!B",CELL("fila",INDIRECT(TablaDatosCompletos[[#This Row],[Referencia]]))))="Incluir","SI","NO")</f>
        <v>NO</v>
      </c>
      <c r="N221" s="136" cm="1">
        <f t="array" aca="1" ref="N221" ca="1">IF(TablaDatosCompletos[[#This Row],[UsarAI]]="NO",0,INDIRECT(CONCATENATE(TablaDatosCompletos[[#This Row],[CodigoProyecto]],"!E",CELL("fila",INDIRECT(TablaDatosCompletos[[#This Row],[Referencia]]))+2)))</f>
        <v>0</v>
      </c>
      <c r="O221" s="134" t="str" cm="1">
        <f t="array" aca="1" ref="O221" ca="1">IF(INDIRECT(CONCATENATE(TablaDatosCompletos[[#This Row],[CodigoProyecto]],"!E",CELL("fila",INDIRECT(TablaDatosCompletos[[#This Row],[Referencia]]))+6))=0,"",INDIRECT(CONCATENATE(TablaDatosCompletos[[#This Row],[CodigoProyecto]],"!E",CELL("fila",INDIRECT(TablaDatosCompletos[[#This Row],[Referencia]]))+6)))</f>
        <v>RCO54</v>
      </c>
      <c r="P221" s="134" t="str" cm="1">
        <f t="array" aca="1" ref="P221" ca="1">IF(INDIRECT(CONCATENATE(TablaDatosCompletos[[#This Row],[CodigoProyecto]],"!F",CELL("fila",INDIRECT(TablaDatosCompletos[[#This Row],[Referencia]]))+6))=0,"",INDIRECT(CONCATENATE(TablaDatosCompletos[[#This Row],[CodigoProyecto]],"!F",CELL("fila",INDIRECT(TablaDatosCompletos[[#This Row],[Referencia]]))+6)))</f>
        <v>RCO54 Intermodal</v>
      </c>
      <c r="Q221" s="134" cm="1">
        <f t="array" aca="1" ref="Q221" ca="1">IF(TablaDatosCompletos[[#This Row],[UsarAI]]="NO",0,INDIRECT(CONCATENATE(TablaDatosCompletos[[#This Row],[CodigoProyecto]],"!H",CELL("fila",INDIRECT(TablaDatosCompletos[[#This Row],[Referencia]]))+6)))</f>
        <v>0</v>
      </c>
      <c r="R221" s="134" t="str" cm="1">
        <f t="array" aca="1" ref="R221" ca="1">IF(INDIRECT(CONCATENATE(TablaDatosCompletos[[#This Row],[CodigoProyecto]],"!G",CELL("fila",INDIRECT(TablaDatosCompletos[[#This Row],[Referencia]]))+6))=0,"",INDIRECT(CONCATENATE(TablaDatosCompletos[[#This Row],[CodigoProyecto]],"!G",CELL("fila",INDIRECT(TablaDatosCompletos[[#This Row],[Referencia]]))+6)))</f>
        <v>RCO54:Conexiones intermodales</v>
      </c>
      <c r="S221" s="137" t="str" cm="1">
        <f t="array" aca="1" ref="S221" ca="1">IF(INDIRECT(CONCATENATE(TablaDatosCompletos[[#This Row],[CodigoProyecto]],"!E",CELL("fila",INDIRECT(TablaDatosCompletos[[#This Row],[Referencia]]))+7))=0,"",INDIRECT(CONCATENATE(TablaDatosCompletos[[#This Row],[CodigoProyecto]],"!E",CELL("fila",INDIRECT(TablaDatosCompletos[[#This Row],[Referencia]]))+7)))</f>
        <v>RCR62</v>
      </c>
      <c r="T221" s="135" t="str" cm="1">
        <f t="array" aca="1" ref="T221"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221" s="135" cm="1">
        <f t="array" aca="1" ref="U221" ca="1">IF(TablaDatosCompletos[[#This Row],[UsarAI]]="NO",0,INDIRECT(CONCATENATE(TablaDatosCompletos[[#This Row],[CodigoProyecto]],"!H",CELL("fila",INDIRECT(TablaDatosCompletos[[#This Row],[Referencia]]))+7)))</f>
        <v>0</v>
      </c>
      <c r="V221" s="135" t="str" cm="1">
        <f t="array" aca="1" ref="V221" ca="1">IF(INDIRECT(CONCATENATE(TablaDatosCompletos[[#This Row],[CodigoProyecto]],"!G",CELL("fila",INDIRECT(TablaDatosCompletos[[#This Row],[Referencia]]))+7))=0,"",INDIRECT(CONCATENATE(TablaDatosCompletos[[#This Row],[CodigoProyecto]],"!G",CELL("fila",INDIRECT(TablaDatosCompletos[[#This Row],[Referencia]]))+7)))</f>
        <v>RCR 62: Usuarios / año</v>
      </c>
    </row>
    <row r="222" spans="1:22" ht="72.5" x14ac:dyDescent="0.35">
      <c r="A222" s="128">
        <f>DatosGenerales!$D$7</f>
        <v>0</v>
      </c>
      <c r="B222" s="128">
        <f>DatosGenerales!$D$11</f>
        <v>0</v>
      </c>
      <c r="C222" s="128" cm="1">
        <f t="array" aca="1" ref="C222" ca="1">INDIRECT(CONCATENATE(TablaDatosCompletos[[#This Row],[CodigoProyecto]],"!$E$3"))</f>
        <v>0</v>
      </c>
      <c r="D222" s="128" t="str">
        <f ca="1">IF(TablaDatosCompletos[[#This Row],[Proyecto]]=0,"NO","SI")</f>
        <v>NO</v>
      </c>
      <c r="E222" s="129" t="s">
        <v>18</v>
      </c>
      <c r="F222" s="130" t="s">
        <v>227</v>
      </c>
      <c r="G222" s="131" t="s">
        <v>74</v>
      </c>
      <c r="H222" s="132" t="s">
        <v>45</v>
      </c>
      <c r="I222" s="133" t="s">
        <v>46</v>
      </c>
      <c r="J222" s="129" t="s">
        <v>95</v>
      </c>
      <c r="K222" s="134" t="s">
        <v>96</v>
      </c>
      <c r="L222" s="134" t="s">
        <v>579</v>
      </c>
      <c r="M222" s="135" t="str" cm="1">
        <f t="array" aca="1" ref="M222" ca="1">IF(INDIRECT(CONCATENATE(TablaDatosCompletos[[#This Row],[CodigoProyecto]],"!B",CELL("fila",INDIRECT(TablaDatosCompletos[[#This Row],[Referencia]]))))="Incluir","SI","NO")</f>
        <v>NO</v>
      </c>
      <c r="N222" s="136" cm="1">
        <f t="array" aca="1" ref="N222" ca="1">IF(TablaDatosCompletos[[#This Row],[UsarAI]]="NO",0,INDIRECT(CONCATENATE(TablaDatosCompletos[[#This Row],[CodigoProyecto]],"!E",CELL("fila",INDIRECT(TablaDatosCompletos[[#This Row],[Referencia]]))+2)))</f>
        <v>0</v>
      </c>
      <c r="O222" s="134" t="str" cm="1">
        <f t="array" aca="1" ref="O222" ca="1">IF(INDIRECT(CONCATENATE(TablaDatosCompletos[[#This Row],[CodigoProyecto]],"!E",CELL("fila",INDIRECT(TablaDatosCompletos[[#This Row],[Referencia]]))+6))=0,"",INDIRECT(CONCATENATE(TablaDatosCompletos[[#This Row],[CodigoProyecto]],"!E",CELL("fila",INDIRECT(TablaDatosCompletos[[#This Row],[Referencia]]))+6)))</f>
        <v>RCO57</v>
      </c>
      <c r="P222" s="134" t="str" cm="1">
        <f t="array" aca="1" ref="P222"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222" s="134" cm="1">
        <f t="array" aca="1" ref="Q222" ca="1">IF(TablaDatosCompletos[[#This Row],[UsarAI]]="NO",0,INDIRECT(CONCATENATE(TablaDatosCompletos[[#This Row],[CodigoProyecto]],"!H",CELL("fila",INDIRECT(TablaDatosCompletos[[#This Row],[Referencia]]))+6)))</f>
        <v>0</v>
      </c>
      <c r="R222" s="134" t="str" cm="1">
        <f t="array" aca="1" ref="R222" ca="1">IF(INDIRECT(CONCATENATE(TablaDatosCompletos[[#This Row],[CodigoProyecto]],"!G",CELL("fila",INDIRECT(TablaDatosCompletos[[#This Row],[Referencia]]))+6))=0,"",INDIRECT(CONCATENATE(TablaDatosCompletos[[#This Row],[CodigoProyecto]],"!G",CELL("fila",INDIRECT(TablaDatosCompletos[[#This Row],[Referencia]]))+6)))</f>
        <v>RCO 57:Pasajeros</v>
      </c>
      <c r="S222" s="137" t="str" cm="1">
        <f t="array" aca="1" ref="S222" ca="1">IF(INDIRECT(CONCATENATE(TablaDatosCompletos[[#This Row],[CodigoProyecto]],"!E",CELL("fila",INDIRECT(TablaDatosCompletos[[#This Row],[Referencia]]))+7))=0,"",INDIRECT(CONCATENATE(TablaDatosCompletos[[#This Row],[CodigoProyecto]],"!E",CELL("fila",INDIRECT(TablaDatosCompletos[[#This Row],[Referencia]]))+7)))</f>
        <v>RCR62</v>
      </c>
      <c r="T222" s="135" t="str" cm="1">
        <f t="array" aca="1" ref="T222"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222" s="135" cm="1">
        <f t="array" aca="1" ref="U222" ca="1">IF(TablaDatosCompletos[[#This Row],[UsarAI]]="NO",0,INDIRECT(CONCATENATE(TablaDatosCompletos[[#This Row],[CodigoProyecto]],"!H",CELL("fila",INDIRECT(TablaDatosCompletos[[#This Row],[Referencia]]))+7)))</f>
        <v>0</v>
      </c>
      <c r="V222" s="135" t="str" cm="1">
        <f t="array" aca="1" ref="V222" ca="1">IF(INDIRECT(CONCATENATE(TablaDatosCompletos[[#This Row],[CodigoProyecto]],"!G",CELL("fila",INDIRECT(TablaDatosCompletos[[#This Row],[Referencia]]))+7))=0,"",INDIRECT(CONCATENATE(TablaDatosCompletos[[#This Row],[CodigoProyecto]],"!G",CELL("fila",INDIRECT(TablaDatosCompletos[[#This Row],[Referencia]]))+7)))</f>
        <v>RCR 62: Usuarios / año</v>
      </c>
    </row>
    <row r="223" spans="1:22" ht="72.5" x14ac:dyDescent="0.35">
      <c r="A223" s="128">
        <f>DatosGenerales!$D$7</f>
        <v>0</v>
      </c>
      <c r="B223" s="128">
        <f>DatosGenerales!$D$11</f>
        <v>0</v>
      </c>
      <c r="C223" s="128" cm="1">
        <f t="array" aca="1" ref="C223" ca="1">INDIRECT(CONCATENATE(TablaDatosCompletos[[#This Row],[CodigoProyecto]],"!$E$3"))</f>
        <v>0</v>
      </c>
      <c r="D223" s="128" t="str">
        <f ca="1">IF(TablaDatosCompletos[[#This Row],[Proyecto]]=0,"NO","SI")</f>
        <v>NO</v>
      </c>
      <c r="E223" s="129" t="s">
        <v>18</v>
      </c>
      <c r="F223" s="130" t="s">
        <v>227</v>
      </c>
      <c r="G223" s="131" t="s">
        <v>74</v>
      </c>
      <c r="H223" s="132" t="s">
        <v>45</v>
      </c>
      <c r="I223" s="133" t="s">
        <v>46</v>
      </c>
      <c r="J223" s="129" t="s">
        <v>97</v>
      </c>
      <c r="K223" s="134" t="s">
        <v>98</v>
      </c>
      <c r="L223" s="134" t="s">
        <v>580</v>
      </c>
      <c r="M223" s="135" t="str" cm="1">
        <f t="array" aca="1" ref="M223" ca="1">IF(INDIRECT(CONCATENATE(TablaDatosCompletos[[#This Row],[CodigoProyecto]],"!B",CELL("fila",INDIRECT(TablaDatosCompletos[[#This Row],[Referencia]]))))="Incluir","SI","NO")</f>
        <v>NO</v>
      </c>
      <c r="N223" s="136" cm="1">
        <f t="array" aca="1" ref="N223" ca="1">IF(TablaDatosCompletos[[#This Row],[UsarAI]]="NO",0,INDIRECT(CONCATENATE(TablaDatosCompletos[[#This Row],[CodigoProyecto]],"!E",CELL("fila",INDIRECT(TablaDatosCompletos[[#This Row],[Referencia]]))+2)))</f>
        <v>0</v>
      </c>
      <c r="O223" s="134" t="str" cm="1">
        <f t="array" aca="1" ref="O223" ca="1">IF(INDIRECT(CONCATENATE(TablaDatosCompletos[[#This Row],[CodigoProyecto]],"!E",CELL("fila",INDIRECT(TablaDatosCompletos[[#This Row],[Referencia]]))+6))=0,"",INDIRECT(CONCATENATE(TablaDatosCompletos[[#This Row],[CodigoProyecto]],"!E",CELL("fila",INDIRECT(TablaDatosCompletos[[#This Row],[Referencia]]))+6)))</f>
        <v>RCO58</v>
      </c>
      <c r="P223" s="134" t="str" cm="1">
        <f t="array" aca="1" ref="P223"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223" s="134" cm="1">
        <f t="array" aca="1" ref="Q223" ca="1">IF(TablaDatosCompletos[[#This Row],[UsarAI]]="NO",0,INDIRECT(CONCATENATE(TablaDatosCompletos[[#This Row],[CodigoProyecto]],"!H",CELL("fila",INDIRECT(TablaDatosCompletos[[#This Row],[Referencia]]))+6)))</f>
        <v>0</v>
      </c>
      <c r="R223" s="134" t="str" cm="1">
        <f t="array" aca="1" ref="R223" ca="1">IF(INDIRECT(CONCATENATE(TablaDatosCompletos[[#This Row],[CodigoProyecto]],"!G",CELL("fila",INDIRECT(TablaDatosCompletos[[#This Row],[Referencia]]))+6))=0,"",INDIRECT(CONCATENATE(TablaDatosCompletos[[#This Row],[CodigoProyecto]],"!G",CELL("fila",INDIRECT(TablaDatosCompletos[[#This Row],[Referencia]]))+6)))</f>
        <v>RCO 58:  Km</v>
      </c>
      <c r="S223" s="137" t="str" cm="1">
        <f t="array" aca="1" ref="S223" ca="1">IF(INDIRECT(CONCATENATE(TablaDatosCompletos[[#This Row],[CodigoProyecto]],"!E",CELL("fila",INDIRECT(TablaDatosCompletos[[#This Row],[Referencia]]))+7))=0,"",INDIRECT(CONCATENATE(TablaDatosCompletos[[#This Row],[CodigoProyecto]],"!E",CELL("fila",INDIRECT(TablaDatosCompletos[[#This Row],[Referencia]]))+7)))</f>
        <v>RCR64</v>
      </c>
      <c r="T223" s="135" t="str" cm="1">
        <f t="array" aca="1" ref="T223"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223" s="135" cm="1">
        <f t="array" aca="1" ref="U223" ca="1">IF(TablaDatosCompletos[[#This Row],[UsarAI]]="NO",0,INDIRECT(CONCATENATE(TablaDatosCompletos[[#This Row],[CodigoProyecto]],"!H",CELL("fila",INDIRECT(TablaDatosCompletos[[#This Row],[Referencia]]))+7)))</f>
        <v>0</v>
      </c>
      <c r="V223" s="135" t="str" cm="1">
        <f t="array" aca="1" ref="V223" ca="1">IF(INDIRECT(CONCATENATE(TablaDatosCompletos[[#This Row],[CodigoProyecto]],"!G",CELL("fila",INDIRECT(TablaDatosCompletos[[#This Row],[Referencia]]))+7))=0,"",INDIRECT(CONCATENATE(TablaDatosCompletos[[#This Row],[CodigoProyecto]],"!G",CELL("fila",INDIRECT(TablaDatosCompletos[[#This Row],[Referencia]]))+7)))</f>
        <v>RCR 64: Usuarios /año</v>
      </c>
    </row>
    <row r="224" spans="1:22" ht="72.5" x14ac:dyDescent="0.35">
      <c r="A224" s="128">
        <f>DatosGenerales!$D$7</f>
        <v>0</v>
      </c>
      <c r="B224" s="128">
        <f>DatosGenerales!$D$11</f>
        <v>0</v>
      </c>
      <c r="C224" s="128" cm="1">
        <f t="array" aca="1" ref="C224" ca="1">INDIRECT(CONCATENATE(TablaDatosCompletos[[#This Row],[CodigoProyecto]],"!$E$3"))</f>
        <v>0</v>
      </c>
      <c r="D224" s="128" t="str">
        <f ca="1">IF(TablaDatosCompletos[[#This Row],[Proyecto]]=0,"NO","SI")</f>
        <v>NO</v>
      </c>
      <c r="E224" s="129" t="s">
        <v>18</v>
      </c>
      <c r="F224" s="130" t="s">
        <v>227</v>
      </c>
      <c r="G224" s="131" t="s">
        <v>74</v>
      </c>
      <c r="H224" s="132" t="s">
        <v>45</v>
      </c>
      <c r="I224" s="136" t="s">
        <v>46</v>
      </c>
      <c r="J224" s="129" t="s">
        <v>99</v>
      </c>
      <c r="K224" s="134" t="s">
        <v>100</v>
      </c>
      <c r="L224" s="134" t="s">
        <v>581</v>
      </c>
      <c r="M224" s="135" t="str" cm="1">
        <f t="array" aca="1" ref="M224" ca="1">IF(INDIRECT(CONCATENATE(TablaDatosCompletos[[#This Row],[CodigoProyecto]],"!B",CELL("fila",INDIRECT(TablaDatosCompletos[[#This Row],[Referencia]]))))="Incluir","SI","NO")</f>
        <v>NO</v>
      </c>
      <c r="N224" s="136" cm="1">
        <f t="array" aca="1" ref="N224" ca="1">IF(TablaDatosCompletos[[#This Row],[UsarAI]]="NO",0,INDIRECT(CONCATENATE(TablaDatosCompletos[[#This Row],[CodigoProyecto]],"!E",CELL("fila",INDIRECT(TablaDatosCompletos[[#This Row],[Referencia]]))+2)))</f>
        <v>0</v>
      </c>
      <c r="O224" s="134" t="str" cm="1">
        <f t="array" aca="1" ref="O224" ca="1">IF(INDIRECT(CONCATENATE(TablaDatosCompletos[[#This Row],[CodigoProyecto]],"!E",CELL("fila",INDIRECT(TablaDatosCompletos[[#This Row],[Referencia]]))+6))=0,"",INDIRECT(CONCATENATE(TablaDatosCompletos[[#This Row],[CodigoProyecto]],"!E",CELL("fila",INDIRECT(TablaDatosCompletos[[#This Row],[Referencia]]))+6)))</f>
        <v>RCO54</v>
      </c>
      <c r="P224" s="134" t="str" cm="1">
        <f t="array" aca="1" ref="P224" ca="1">IF(INDIRECT(CONCATENATE(TablaDatosCompletos[[#This Row],[CodigoProyecto]],"!F",CELL("fila",INDIRECT(TablaDatosCompletos[[#This Row],[Referencia]]))+6))=0,"",INDIRECT(CONCATENATE(TablaDatosCompletos[[#This Row],[CodigoProyecto]],"!F",CELL("fila",INDIRECT(TablaDatosCompletos[[#This Row],[Referencia]]))+6)))</f>
        <v>RCO54 Intermodal</v>
      </c>
      <c r="Q224" s="134" cm="1">
        <f t="array" aca="1" ref="Q224" ca="1">IF(TablaDatosCompletos[[#This Row],[UsarAI]]="NO",0,INDIRECT(CONCATENATE(TablaDatosCompletos[[#This Row],[CodigoProyecto]],"!H",CELL("fila",INDIRECT(TablaDatosCompletos[[#This Row],[Referencia]]))+6)))</f>
        <v>0</v>
      </c>
      <c r="R224" s="134" t="str" cm="1">
        <f t="array" aca="1" ref="R224" ca="1">IF(INDIRECT(CONCATENATE(TablaDatosCompletos[[#This Row],[CodigoProyecto]],"!G",CELL("fila",INDIRECT(TablaDatosCompletos[[#This Row],[Referencia]]))+6))=0,"",INDIRECT(CONCATENATE(TablaDatosCompletos[[#This Row],[CodigoProyecto]],"!G",CELL("fila",INDIRECT(TablaDatosCompletos[[#This Row],[Referencia]]))+6)))</f>
        <v>RCO54:Conexiones intermodales</v>
      </c>
      <c r="S224" s="137" t="str" cm="1">
        <f t="array" aca="1" ref="S224" ca="1">IF(INDIRECT(CONCATENATE(TablaDatosCompletos[[#This Row],[CodigoProyecto]],"!E",CELL("fila",INDIRECT(TablaDatosCompletos[[#This Row],[Referencia]]))+7))=0,"",INDIRECT(CONCATENATE(TablaDatosCompletos[[#This Row],[CodigoProyecto]],"!E",CELL("fila",INDIRECT(TablaDatosCompletos[[#This Row],[Referencia]]))+7)))</f>
        <v>RCR62</v>
      </c>
      <c r="T224" s="135" t="str" cm="1">
        <f t="array" aca="1" ref="T224"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224" s="135" cm="1">
        <f t="array" aca="1" ref="U224" ca="1">IF(TablaDatosCompletos[[#This Row],[UsarAI]]="NO",0,INDIRECT(CONCATENATE(TablaDatosCompletos[[#This Row],[CodigoProyecto]],"!H",CELL("fila",INDIRECT(TablaDatosCompletos[[#This Row],[Referencia]]))+7)))</f>
        <v>0</v>
      </c>
      <c r="V224" s="135" t="str" cm="1">
        <f t="array" aca="1" ref="V224" ca="1">IF(INDIRECT(CONCATENATE(TablaDatosCompletos[[#This Row],[CodigoProyecto]],"!G",CELL("fila",INDIRECT(TablaDatosCompletos[[#This Row],[Referencia]]))+7))=0,"",INDIRECT(CONCATENATE(TablaDatosCompletos[[#This Row],[CodigoProyecto]],"!G",CELL("fila",INDIRECT(TablaDatosCompletos[[#This Row],[Referencia]]))+7)))</f>
        <v>RCR 62: Usuarios / año</v>
      </c>
    </row>
    <row r="225" spans="1:22" ht="72.5" x14ac:dyDescent="0.35">
      <c r="A225" s="128">
        <f>DatosGenerales!$D$7</f>
        <v>0</v>
      </c>
      <c r="B225" s="128">
        <f>DatosGenerales!$D$11</f>
        <v>0</v>
      </c>
      <c r="C225" s="128" cm="1">
        <f t="array" aca="1" ref="C225" ca="1">INDIRECT(CONCATENATE(TablaDatosCompletos[[#This Row],[CodigoProyecto]],"!$E$3"))</f>
        <v>0</v>
      </c>
      <c r="D225" s="128" t="str">
        <f ca="1">IF(TablaDatosCompletos[[#This Row],[Proyecto]]=0,"NO","SI")</f>
        <v>NO</v>
      </c>
      <c r="E225" s="129" t="s">
        <v>18</v>
      </c>
      <c r="F225" s="130" t="s">
        <v>227</v>
      </c>
      <c r="G225" s="131" t="s">
        <v>74</v>
      </c>
      <c r="H225" s="132" t="s">
        <v>45</v>
      </c>
      <c r="I225" s="136" t="s">
        <v>46</v>
      </c>
      <c r="J225" s="129" t="s">
        <v>101</v>
      </c>
      <c r="K225" s="134" t="s">
        <v>102</v>
      </c>
      <c r="L225" s="134" t="s">
        <v>582</v>
      </c>
      <c r="M225" s="135" t="str" cm="1">
        <f t="array" aca="1" ref="M225" ca="1">IF(INDIRECT(CONCATENATE(TablaDatosCompletos[[#This Row],[CodigoProyecto]],"!B",CELL("fila",INDIRECT(TablaDatosCompletos[[#This Row],[Referencia]]))))="Incluir","SI","NO")</f>
        <v>NO</v>
      </c>
      <c r="N225" s="136" cm="1">
        <f t="array" aca="1" ref="N225" ca="1">IF(TablaDatosCompletos[[#This Row],[UsarAI]]="NO",0,INDIRECT(CONCATENATE(TablaDatosCompletos[[#This Row],[CodigoProyecto]],"!E",CELL("fila",INDIRECT(TablaDatosCompletos[[#This Row],[Referencia]]))+2)))</f>
        <v>0</v>
      </c>
      <c r="O225" s="134" t="str" cm="1">
        <f t="array" aca="1" ref="O225" ca="1">IF(INDIRECT(CONCATENATE(TablaDatosCompletos[[#This Row],[CodigoProyecto]],"!E",CELL("fila",INDIRECT(TablaDatosCompletos[[#This Row],[Referencia]]))+6))=0,"",INDIRECT(CONCATENATE(TablaDatosCompletos[[#This Row],[CodigoProyecto]],"!E",CELL("fila",INDIRECT(TablaDatosCompletos[[#This Row],[Referencia]]))+6)))</f>
        <v>RCO57</v>
      </c>
      <c r="P225" s="134" t="str" cm="1">
        <f t="array" aca="1" ref="P225"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225" s="134" cm="1">
        <f t="array" aca="1" ref="Q225" ca="1">IF(TablaDatosCompletos[[#This Row],[UsarAI]]="NO",0,INDIRECT(CONCATENATE(TablaDatosCompletos[[#This Row],[CodigoProyecto]],"!H",CELL("fila",INDIRECT(TablaDatosCompletos[[#This Row],[Referencia]]))+6)))</f>
        <v>0</v>
      </c>
      <c r="R225" s="134" t="str" cm="1">
        <f t="array" aca="1" ref="R225" ca="1">IF(INDIRECT(CONCATENATE(TablaDatosCompletos[[#This Row],[CodigoProyecto]],"!G",CELL("fila",INDIRECT(TablaDatosCompletos[[#This Row],[Referencia]]))+6))=0,"",INDIRECT(CONCATENATE(TablaDatosCompletos[[#This Row],[CodigoProyecto]],"!G",CELL("fila",INDIRECT(TablaDatosCompletos[[#This Row],[Referencia]]))+6)))</f>
        <v>RCO 57:Pasajeros</v>
      </c>
      <c r="S225" s="137" t="str" cm="1">
        <f t="array" aca="1" ref="S225" ca="1">IF(INDIRECT(CONCATENATE(TablaDatosCompletos[[#This Row],[CodigoProyecto]],"!E",CELL("fila",INDIRECT(TablaDatosCompletos[[#This Row],[Referencia]]))+7))=0,"",INDIRECT(CONCATENATE(TablaDatosCompletos[[#This Row],[CodigoProyecto]],"!E",CELL("fila",INDIRECT(TablaDatosCompletos[[#This Row],[Referencia]]))+7)))</f>
        <v>RCR62</v>
      </c>
      <c r="T225" s="135" t="str" cm="1">
        <f t="array" aca="1" ref="T225"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225" s="135" cm="1">
        <f t="array" aca="1" ref="U225" ca="1">IF(TablaDatosCompletos[[#This Row],[UsarAI]]="NO",0,INDIRECT(CONCATENATE(TablaDatosCompletos[[#This Row],[CodigoProyecto]],"!H",CELL("fila",INDIRECT(TablaDatosCompletos[[#This Row],[Referencia]]))+7)))</f>
        <v>0</v>
      </c>
      <c r="V225" s="135" t="str" cm="1">
        <f t="array" aca="1" ref="V225" ca="1">IF(INDIRECT(CONCATENATE(TablaDatosCompletos[[#This Row],[CodigoProyecto]],"!G",CELL("fila",INDIRECT(TablaDatosCompletos[[#This Row],[Referencia]]))+7))=0,"",INDIRECT(CONCATENATE(TablaDatosCompletos[[#This Row],[CodigoProyecto]],"!G",CELL("fila",INDIRECT(TablaDatosCompletos[[#This Row],[Referencia]]))+7)))</f>
        <v>RCR 62: Usuarios / año</v>
      </c>
    </row>
    <row r="226" spans="1:22" ht="130.5" x14ac:dyDescent="0.35">
      <c r="A226" s="128">
        <f>DatosGenerales!$D$7</f>
        <v>0</v>
      </c>
      <c r="B226" s="128">
        <f>DatosGenerales!$D$11</f>
        <v>0</v>
      </c>
      <c r="C226" s="128" cm="1">
        <f t="array" aca="1" ref="C226" ca="1">INDIRECT(CONCATENATE(TablaDatosCompletos[[#This Row],[CodigoProyecto]],"!$E$3"))</f>
        <v>0</v>
      </c>
      <c r="D226" s="128" t="str">
        <f ca="1">IF(TablaDatosCompletos[[#This Row],[Proyecto]]=0,"NO","SI")</f>
        <v>NO</v>
      </c>
      <c r="E226" s="129" t="s">
        <v>18</v>
      </c>
      <c r="F226" s="130" t="s">
        <v>227</v>
      </c>
      <c r="G226" s="131" t="s">
        <v>74</v>
      </c>
      <c r="H226" s="132" t="s">
        <v>47</v>
      </c>
      <c r="I226" s="136" t="s">
        <v>48</v>
      </c>
      <c r="J226" s="129" t="s">
        <v>103</v>
      </c>
      <c r="K226" s="134" t="s">
        <v>104</v>
      </c>
      <c r="L226" s="134" t="s">
        <v>583</v>
      </c>
      <c r="M226" s="135" t="str" cm="1">
        <f t="array" aca="1" ref="M226" ca="1">IF(INDIRECT(CONCATENATE(TablaDatosCompletos[[#This Row],[CodigoProyecto]],"!B",CELL("fila",INDIRECT(TablaDatosCompletos[[#This Row],[Referencia]]))))="Incluir","SI","NO")</f>
        <v>NO</v>
      </c>
      <c r="N226" s="136" cm="1">
        <f t="array" aca="1" ref="N226" ca="1">IF(TablaDatosCompletos[[#This Row],[UsarAI]]="NO",0,INDIRECT(CONCATENATE(TablaDatosCompletos[[#This Row],[CodigoProyecto]],"!E",CELL("fila",INDIRECT(TablaDatosCompletos[[#This Row],[Referencia]]))+2)))</f>
        <v>0</v>
      </c>
      <c r="O226" s="134" t="str" cm="1">
        <f t="array" aca="1" ref="O226" ca="1">IF(INDIRECT(CONCATENATE(TablaDatosCompletos[[#This Row],[CodigoProyecto]],"!E",CELL("fila",INDIRECT(TablaDatosCompletos[[#This Row],[Referencia]]))+6))=0,"",INDIRECT(CONCATENATE(TablaDatosCompletos[[#This Row],[CodigoProyecto]],"!E",CELL("fila",INDIRECT(TablaDatosCompletos[[#This Row],[Referencia]]))+6)))</f>
        <v>RCO26</v>
      </c>
      <c r="P226" s="134" t="str" cm="1">
        <f t="array" aca="1" ref="P226"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226" s="134" cm="1">
        <f t="array" aca="1" ref="Q226" ca="1">IF(TablaDatosCompletos[[#This Row],[UsarAI]]="NO",0,INDIRECT(CONCATENATE(TablaDatosCompletos[[#This Row],[CodigoProyecto]],"!H",CELL("fila",INDIRECT(TablaDatosCompletos[[#This Row],[Referencia]]))+6)))</f>
        <v>0</v>
      </c>
      <c r="R226" s="134" t="str" cm="1">
        <f t="array" aca="1" ref="R226" ca="1">IF(INDIRECT(CONCATENATE(TablaDatosCompletos[[#This Row],[CodigoProyecto]],"!G",CELL("fila",INDIRECT(TablaDatosCompletos[[#This Row],[Referencia]]))+6))=0,"",INDIRECT(CONCATENATE(TablaDatosCompletos[[#This Row],[CodigoProyecto]],"!G",CELL("fila",INDIRECT(TablaDatosCompletos[[#This Row],[Referencia]]))+6)))</f>
        <v>RCO 26: Hectáreas</v>
      </c>
      <c r="S226" s="137" t="str" cm="1">
        <f t="array" aca="1" ref="S226" ca="1">IF(INDIRECT(CONCATENATE(TablaDatosCompletos[[#This Row],[CodigoProyecto]],"!E",CELL("fila",INDIRECT(TablaDatosCompletos[[#This Row],[Referencia]]))+7))=0,"",INDIRECT(CONCATENATE(TablaDatosCompletos[[#This Row],[CodigoProyecto]],"!E",CELL("fila",INDIRECT(TablaDatosCompletos[[#This Row],[Referencia]]))+7)))</f>
        <v>RCR35</v>
      </c>
      <c r="T226" s="135" t="str" cm="1">
        <f t="array" aca="1" ref="T226"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226" s="135" cm="1">
        <f t="array" aca="1" ref="U226" ca="1">IF(TablaDatosCompletos[[#This Row],[UsarAI]]="NO",0,INDIRECT(CONCATENATE(TablaDatosCompletos[[#This Row],[CodigoProyecto]],"!H",CELL("fila",INDIRECT(TablaDatosCompletos[[#This Row],[Referencia]]))+7)))</f>
        <v>0</v>
      </c>
      <c r="V226" s="135" t="str" cm="1">
        <f t="array" aca="1" ref="V226" ca="1">IF(INDIRECT(CONCATENATE(TablaDatosCompletos[[#This Row],[CodigoProyecto]],"!G",CELL("fila",INDIRECT(TablaDatosCompletos[[#This Row],[Referencia]]))+7))=0,"",INDIRECT(CONCATENATE(TablaDatosCompletos[[#This Row],[CodigoProyecto]],"!G",CELL("fila",INDIRECT(TablaDatosCompletos[[#This Row],[Referencia]]))+7)))</f>
        <v>RCR 35:Personas</v>
      </c>
    </row>
    <row r="227" spans="1:22" ht="116" x14ac:dyDescent="0.35">
      <c r="A227" s="128">
        <f>DatosGenerales!$D$7</f>
        <v>0</v>
      </c>
      <c r="B227" s="128">
        <f>DatosGenerales!$D$11</f>
        <v>0</v>
      </c>
      <c r="C227" s="128" cm="1">
        <f t="array" aca="1" ref="C227" ca="1">INDIRECT(CONCATENATE(TablaDatosCompletos[[#This Row],[CodigoProyecto]],"!$E$3"))</f>
        <v>0</v>
      </c>
      <c r="D227" s="128" t="str">
        <f ca="1">IF(TablaDatosCompletos[[#This Row],[Proyecto]]=0,"NO","SI")</f>
        <v>NO</v>
      </c>
      <c r="E227" s="129" t="s">
        <v>18</v>
      </c>
      <c r="F227" s="130" t="s">
        <v>227</v>
      </c>
      <c r="G227" s="131" t="s">
        <v>74</v>
      </c>
      <c r="H227" s="132" t="s">
        <v>47</v>
      </c>
      <c r="I227" s="133" t="s">
        <v>48</v>
      </c>
      <c r="J227" s="129" t="s">
        <v>105</v>
      </c>
      <c r="K227" s="134" t="s">
        <v>106</v>
      </c>
      <c r="L227" s="134" t="s">
        <v>584</v>
      </c>
      <c r="M227" s="135" t="str" cm="1">
        <f t="array" aca="1" ref="M227" ca="1">IF(INDIRECT(CONCATENATE(TablaDatosCompletos[[#This Row],[CodigoProyecto]],"!B",CELL("fila",INDIRECT(TablaDatosCompletos[[#This Row],[Referencia]]))))="Incluir","SI","NO")</f>
        <v>NO</v>
      </c>
      <c r="N227" s="136" cm="1">
        <f t="array" aca="1" ref="N227" ca="1">IF(TablaDatosCompletos[[#This Row],[UsarAI]]="NO",0,INDIRECT(CONCATENATE(TablaDatosCompletos[[#This Row],[CodigoProyecto]],"!E",CELL("fila",INDIRECT(TablaDatosCompletos[[#This Row],[Referencia]]))+2)))</f>
        <v>0</v>
      </c>
      <c r="O227" s="134" t="str" cm="1">
        <f t="array" aca="1" ref="O227" ca="1">IF(INDIRECT(CONCATENATE(TablaDatosCompletos[[#This Row],[CodigoProyecto]],"!E",CELL("fila",INDIRECT(TablaDatosCompletos[[#This Row],[Referencia]]))+6))=0,"",INDIRECT(CONCATENATE(TablaDatosCompletos[[#This Row],[CodigoProyecto]],"!E",CELL("fila",INDIRECT(TablaDatosCompletos[[#This Row],[Referencia]]))+6)))</f>
        <v>RCO24</v>
      </c>
      <c r="P227" s="134" t="str" cm="1">
        <f t="array" aca="1" ref="P227"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227" s="134" cm="1">
        <f t="array" aca="1" ref="Q227" ca="1">IF(TablaDatosCompletos[[#This Row],[UsarAI]]="NO",0,INDIRECT(CONCATENATE(TablaDatosCompletos[[#This Row],[CodigoProyecto]],"!H",CELL("fila",INDIRECT(TablaDatosCompletos[[#This Row],[Referencia]]))+6)))</f>
        <v>0</v>
      </c>
      <c r="R227" s="134" t="str" cm="1">
        <f t="array" aca="1" ref="R227" ca="1">IF(INDIRECT(CONCATENATE(TablaDatosCompletos[[#This Row],[CodigoProyecto]],"!G",CELL("fila",INDIRECT(TablaDatosCompletos[[#This Row],[Referencia]]))+6))=0,"",INDIRECT(CONCATENATE(TablaDatosCompletos[[#This Row],[CodigoProyecto]],"!G",CELL("fila",INDIRECT(TablaDatosCompletos[[#This Row],[Referencia]]))+6)))</f>
        <v>RCO 24: Euro</v>
      </c>
      <c r="S227" s="137" t="str" cm="1">
        <f t="array" aca="1" ref="S227" ca="1">IF(INDIRECT(CONCATENATE(TablaDatosCompletos[[#This Row],[CodigoProyecto]],"!E",CELL("fila",INDIRECT(TablaDatosCompletos[[#This Row],[Referencia]]))+7))=0,"",INDIRECT(CONCATENATE(TablaDatosCompletos[[#This Row],[CodigoProyecto]],"!E",CELL("fila",INDIRECT(TablaDatosCompletos[[#This Row],[Referencia]]))+7)))</f>
        <v>RCR36</v>
      </c>
      <c r="T227" s="135" t="str" cm="1">
        <f t="array" aca="1" ref="T227"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227" s="135" cm="1">
        <f t="array" aca="1" ref="U227" ca="1">IF(TablaDatosCompletos[[#This Row],[UsarAI]]="NO",0,INDIRECT(CONCATENATE(TablaDatosCompletos[[#This Row],[CodigoProyecto]],"!H",CELL("fila",INDIRECT(TablaDatosCompletos[[#This Row],[Referencia]]))+7)))</f>
        <v>0</v>
      </c>
      <c r="V227" s="135" t="str" cm="1">
        <f t="array" aca="1" ref="V227" ca="1">IF(INDIRECT(CONCATENATE(TablaDatosCompletos[[#This Row],[CodigoProyecto]],"!G",CELL("fila",INDIRECT(TablaDatosCompletos[[#This Row],[Referencia]]))+7))=0,"",INDIRECT(CONCATENATE(TablaDatosCompletos[[#This Row],[CodigoProyecto]],"!G",CELL("fila",INDIRECT(TablaDatosCompletos[[#This Row],[Referencia]]))+7)))</f>
        <v>RCR 36: Personas</v>
      </c>
    </row>
    <row r="228" spans="1:22" ht="174" x14ac:dyDescent="0.35">
      <c r="A228" s="128">
        <f>DatosGenerales!$D$7</f>
        <v>0</v>
      </c>
      <c r="B228" s="128">
        <f>DatosGenerales!$D$11</f>
        <v>0</v>
      </c>
      <c r="C228" s="128" cm="1">
        <f t="array" aca="1" ref="C228" ca="1">INDIRECT(CONCATENATE(TablaDatosCompletos[[#This Row],[CodigoProyecto]],"!$E$3"))</f>
        <v>0</v>
      </c>
      <c r="D228" s="128" t="str">
        <f ca="1">IF(TablaDatosCompletos[[#This Row],[Proyecto]]=0,"NO","SI")</f>
        <v>NO</v>
      </c>
      <c r="E228" s="129" t="s">
        <v>18</v>
      </c>
      <c r="F228" s="130" t="s">
        <v>227</v>
      </c>
      <c r="G228" s="131" t="s">
        <v>74</v>
      </c>
      <c r="H228" s="132" t="s">
        <v>47</v>
      </c>
      <c r="I228" s="133" t="s">
        <v>48</v>
      </c>
      <c r="J228" s="129" t="s">
        <v>107</v>
      </c>
      <c r="K228" s="134" t="s">
        <v>108</v>
      </c>
      <c r="L228" s="134" t="s">
        <v>585</v>
      </c>
      <c r="M228" s="135" t="str" cm="1">
        <f t="array" aca="1" ref="M228" ca="1">IF(INDIRECT(CONCATENATE(TablaDatosCompletos[[#This Row],[CodigoProyecto]],"!B",CELL("fila",INDIRECT(TablaDatosCompletos[[#This Row],[Referencia]]))))="Incluir","SI","NO")</f>
        <v>NO</v>
      </c>
      <c r="N228" s="136" cm="1">
        <f t="array" aca="1" ref="N228" ca="1">IF(TablaDatosCompletos[[#This Row],[UsarAI]]="NO",0,INDIRECT(CONCATENATE(TablaDatosCompletos[[#This Row],[CodigoProyecto]],"!E",CELL("fila",INDIRECT(TablaDatosCompletos[[#This Row],[Referencia]]))+2)))</f>
        <v>0</v>
      </c>
      <c r="O228" s="134" t="str" cm="1">
        <f t="array" aca="1" ref="O228" ca="1">IF(INDIRECT(CONCATENATE(TablaDatosCompletos[[#This Row],[CodigoProyecto]],"!E",CELL("fila",INDIRECT(TablaDatosCompletos[[#This Row],[Referencia]]))+6))=0,"",INDIRECT(CONCATENATE(TablaDatosCompletos[[#This Row],[CodigoProyecto]],"!E",CELL("fila",INDIRECT(TablaDatosCompletos[[#This Row],[Referencia]]))+6)))</f>
        <v>RCO24</v>
      </c>
      <c r="P228" s="134" t="str" cm="1">
        <f t="array" aca="1" ref="P228"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228" s="134" cm="1">
        <f t="array" aca="1" ref="Q228" ca="1">IF(TablaDatosCompletos[[#This Row],[UsarAI]]="NO",0,INDIRECT(CONCATENATE(TablaDatosCompletos[[#This Row],[CodigoProyecto]],"!H",CELL("fila",INDIRECT(TablaDatosCompletos[[#This Row],[Referencia]]))+6)))</f>
        <v>0</v>
      </c>
      <c r="R228" s="134" t="str" cm="1">
        <f t="array" aca="1" ref="R228" ca="1">IF(INDIRECT(CONCATENATE(TablaDatosCompletos[[#This Row],[CodigoProyecto]],"!G",CELL("fila",INDIRECT(TablaDatosCompletos[[#This Row],[Referencia]]))+6))=0,"",INDIRECT(CONCATENATE(TablaDatosCompletos[[#This Row],[CodigoProyecto]],"!G",CELL("fila",INDIRECT(TablaDatosCompletos[[#This Row],[Referencia]]))+6)))</f>
        <v>RCO 24: Euro</v>
      </c>
      <c r="S228" s="137" t="str" cm="1">
        <f t="array" aca="1" ref="S228" ca="1">IF(INDIRECT(CONCATENATE(TablaDatosCompletos[[#This Row],[CodigoProyecto]],"!E",CELL("fila",INDIRECT(TablaDatosCompletos[[#This Row],[Referencia]]))+7))=0,"",INDIRECT(CONCATENATE(TablaDatosCompletos[[#This Row],[CodigoProyecto]],"!E",CELL("fila",INDIRECT(TablaDatosCompletos[[#This Row],[Referencia]]))+7)))</f>
        <v>RCR37</v>
      </c>
      <c r="T228" s="135" t="str" cm="1">
        <f t="array" aca="1" ref="T228"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228" s="135" cm="1">
        <f t="array" aca="1" ref="U228" ca="1">IF(TablaDatosCompletos[[#This Row],[UsarAI]]="NO",0,INDIRECT(CONCATENATE(TablaDatosCompletos[[#This Row],[CodigoProyecto]],"!H",CELL("fila",INDIRECT(TablaDatosCompletos[[#This Row],[Referencia]]))+7)))</f>
        <v>0</v>
      </c>
      <c r="V228" s="135" t="str" cm="1">
        <f t="array" aca="1" ref="V228" ca="1">IF(INDIRECT(CONCATENATE(TablaDatosCompletos[[#This Row],[CodigoProyecto]],"!G",CELL("fila",INDIRECT(TablaDatosCompletos[[#This Row],[Referencia]]))+7))=0,"",INDIRECT(CONCATENATE(TablaDatosCompletos[[#This Row],[CodigoProyecto]],"!G",CELL("fila",INDIRECT(TablaDatosCompletos[[#This Row],[Referencia]]))+7)))</f>
        <v>RCR 37:Personas</v>
      </c>
    </row>
    <row r="229" spans="1:22" ht="87" x14ac:dyDescent="0.35">
      <c r="A229" s="128">
        <f>DatosGenerales!$D$7</f>
        <v>0</v>
      </c>
      <c r="B229" s="128">
        <f>DatosGenerales!$D$11</f>
        <v>0</v>
      </c>
      <c r="C229" s="128" cm="1">
        <f t="array" aca="1" ref="C229" ca="1">INDIRECT(CONCATENATE(TablaDatosCompletos[[#This Row],[CodigoProyecto]],"!$E$3"))</f>
        <v>0</v>
      </c>
      <c r="D229" s="128" t="str">
        <f ca="1">IF(TablaDatosCompletos[[#This Row],[Proyecto]]=0,"NO","SI")</f>
        <v>NO</v>
      </c>
      <c r="E229" s="129" t="s">
        <v>18</v>
      </c>
      <c r="F229" s="130" t="s">
        <v>227</v>
      </c>
      <c r="G229" s="131" t="s">
        <v>74</v>
      </c>
      <c r="H229" s="132" t="s">
        <v>49</v>
      </c>
      <c r="I229" s="133" t="s">
        <v>50</v>
      </c>
      <c r="J229" s="129" t="s">
        <v>109</v>
      </c>
      <c r="K229" s="134" t="s">
        <v>110</v>
      </c>
      <c r="L229" s="134" t="s">
        <v>586</v>
      </c>
      <c r="M229" s="135" t="str" cm="1">
        <f t="array" aca="1" ref="M229" ca="1">IF(INDIRECT(CONCATENATE(TablaDatosCompletos[[#This Row],[CodigoProyecto]],"!B",CELL("fila",INDIRECT(TablaDatosCompletos[[#This Row],[Referencia]]))))="Incluir","SI","NO")</f>
        <v>NO</v>
      </c>
      <c r="N229" s="136" cm="1">
        <f t="array" aca="1" ref="N229" ca="1">IF(TablaDatosCompletos[[#This Row],[UsarAI]]="NO",0,INDIRECT(CONCATENATE(TablaDatosCompletos[[#This Row],[CodigoProyecto]],"!E",CELL("fila",INDIRECT(TablaDatosCompletos[[#This Row],[Referencia]]))+2)))</f>
        <v>0</v>
      </c>
      <c r="O229" s="134" t="str" cm="1">
        <f t="array" aca="1" ref="O229" ca="1">IF(INDIRECT(CONCATENATE(TablaDatosCompletos[[#This Row],[CodigoProyecto]],"!E",CELL("fila",INDIRECT(TablaDatosCompletos[[#This Row],[Referencia]]))+6))=0,"",INDIRECT(CONCATENATE(TablaDatosCompletos[[#This Row],[CodigoProyecto]],"!E",CELL("fila",INDIRECT(TablaDatosCompletos[[#This Row],[Referencia]]))+6)))</f>
        <v>RCO30</v>
      </c>
      <c r="P229" s="134" t="str" cm="1">
        <f t="array" aca="1" ref="P229"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229" s="134" cm="1">
        <f t="array" aca="1" ref="Q229" ca="1">IF(TablaDatosCompletos[[#This Row],[UsarAI]]="NO",0,INDIRECT(CONCATENATE(TablaDatosCompletos[[#This Row],[CodigoProyecto]],"!H",CELL("fila",INDIRECT(TablaDatosCompletos[[#This Row],[Referencia]]))+6)))</f>
        <v>0</v>
      </c>
      <c r="R229" s="134" t="str" cm="1">
        <f t="array" aca="1" ref="R229" ca="1">IF(INDIRECT(CONCATENATE(TablaDatosCompletos[[#This Row],[CodigoProyecto]],"!G",CELL("fila",INDIRECT(TablaDatosCompletos[[#This Row],[Referencia]]))+6))=0,"",INDIRECT(CONCATENATE(TablaDatosCompletos[[#This Row],[CodigoProyecto]],"!G",CELL("fila",INDIRECT(TablaDatosCompletos[[#This Row],[Referencia]]))+6)))</f>
        <v>RCO 30: Km</v>
      </c>
      <c r="S229" s="137" t="str" cm="1">
        <f t="array" aca="1" ref="S229" ca="1">IF(INDIRECT(CONCATENATE(TablaDatosCompletos[[#This Row],[CodigoProyecto]],"!E",CELL("fila",INDIRECT(TablaDatosCompletos[[#This Row],[Referencia]]))+7))=0,"",INDIRECT(CONCATENATE(TablaDatosCompletos[[#This Row],[CodigoProyecto]],"!E",CELL("fila",INDIRECT(TablaDatosCompletos[[#This Row],[Referencia]]))+7)))</f>
        <v>RCR41</v>
      </c>
      <c r="T229" s="135" t="str" cm="1">
        <f t="array" aca="1" ref="T229"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229" s="135" cm="1">
        <f t="array" aca="1" ref="U229" ca="1">IF(TablaDatosCompletos[[#This Row],[UsarAI]]="NO",0,INDIRECT(CONCATENATE(TablaDatosCompletos[[#This Row],[CodigoProyecto]],"!H",CELL("fila",INDIRECT(TablaDatosCompletos[[#This Row],[Referencia]]))+7)))</f>
        <v>0</v>
      </c>
      <c r="V229" s="135" t="str" cm="1">
        <f t="array" aca="1" ref="V229" ca="1">IF(INDIRECT(CONCATENATE(TablaDatosCompletos[[#This Row],[CodigoProyecto]],"!G",CELL("fila",INDIRECT(TablaDatosCompletos[[#This Row],[Referencia]]))+7))=0,"",INDIRECT(CONCATENATE(TablaDatosCompletos[[#This Row],[CodigoProyecto]],"!G",CELL("fila",INDIRECT(TablaDatosCompletos[[#This Row],[Referencia]]))+7)))</f>
        <v>RCR 41: Personas</v>
      </c>
    </row>
    <row r="230" spans="1:22" ht="101.5" x14ac:dyDescent="0.35">
      <c r="A230" s="128">
        <f>DatosGenerales!$D$7</f>
        <v>0</v>
      </c>
      <c r="B230" s="128">
        <f>DatosGenerales!$D$11</f>
        <v>0</v>
      </c>
      <c r="C230" s="128" cm="1">
        <f t="array" aca="1" ref="C230" ca="1">INDIRECT(CONCATENATE(TablaDatosCompletos[[#This Row],[CodigoProyecto]],"!$E$3"))</f>
        <v>0</v>
      </c>
      <c r="D230" s="128" t="str">
        <f ca="1">IF(TablaDatosCompletos[[#This Row],[Proyecto]]=0,"NO","SI")</f>
        <v>NO</v>
      </c>
      <c r="E230" s="129" t="s">
        <v>18</v>
      </c>
      <c r="F230" s="130" t="s">
        <v>227</v>
      </c>
      <c r="G230" s="131" t="s">
        <v>74</v>
      </c>
      <c r="H230" s="132" t="s">
        <v>49</v>
      </c>
      <c r="I230" s="133" t="s">
        <v>50</v>
      </c>
      <c r="J230" s="129" t="s">
        <v>111</v>
      </c>
      <c r="K230" s="134" t="s">
        <v>112</v>
      </c>
      <c r="L230" s="134" t="s">
        <v>587</v>
      </c>
      <c r="M230" s="135" t="str" cm="1">
        <f t="array" aca="1" ref="M230" ca="1">IF(INDIRECT(CONCATENATE(TablaDatosCompletos[[#This Row],[CodigoProyecto]],"!B",CELL("fila",INDIRECT(TablaDatosCompletos[[#This Row],[Referencia]]))))="Incluir","SI","NO")</f>
        <v>NO</v>
      </c>
      <c r="N230" s="136" cm="1">
        <f t="array" aca="1" ref="N230" ca="1">IF(TablaDatosCompletos[[#This Row],[UsarAI]]="NO",0,INDIRECT(CONCATENATE(TablaDatosCompletos[[#This Row],[CodigoProyecto]],"!E",CELL("fila",INDIRECT(TablaDatosCompletos[[#This Row],[Referencia]]))+2)))</f>
        <v>0</v>
      </c>
      <c r="O230" s="134" t="str" cm="1">
        <f t="array" aca="1" ref="O230" ca="1">IF(INDIRECT(CONCATENATE(TablaDatosCompletos[[#This Row],[CodigoProyecto]],"!E",CELL("fila",INDIRECT(TablaDatosCompletos[[#This Row],[Referencia]]))+6))=0,"",INDIRECT(CONCATENATE(TablaDatosCompletos[[#This Row],[CodigoProyecto]],"!E",CELL("fila",INDIRECT(TablaDatosCompletos[[#This Row],[Referencia]]))+6)))</f>
        <v>RCO30</v>
      </c>
      <c r="P230" s="134" t="str" cm="1">
        <f t="array" aca="1" ref="P230"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230" s="134" cm="1">
        <f t="array" aca="1" ref="Q230" ca="1">IF(TablaDatosCompletos[[#This Row],[UsarAI]]="NO",0,INDIRECT(CONCATENATE(TablaDatosCompletos[[#This Row],[CodigoProyecto]],"!H",CELL("fila",INDIRECT(TablaDatosCompletos[[#This Row],[Referencia]]))+6)))</f>
        <v>0</v>
      </c>
      <c r="R230" s="134" t="str" cm="1">
        <f t="array" aca="1" ref="R230" ca="1">IF(INDIRECT(CONCATENATE(TablaDatosCompletos[[#This Row],[CodigoProyecto]],"!G",CELL("fila",INDIRECT(TablaDatosCompletos[[#This Row],[Referencia]]))+6))=0,"",INDIRECT(CONCATENATE(TablaDatosCompletos[[#This Row],[CodigoProyecto]],"!G",CELL("fila",INDIRECT(TablaDatosCompletos[[#This Row],[Referencia]]))+6)))</f>
        <v>RCO 30: Km</v>
      </c>
      <c r="S230" s="137" t="str" cm="1">
        <f t="array" aca="1" ref="S230" ca="1">IF(INDIRECT(CONCATENATE(TablaDatosCompletos[[#This Row],[CodigoProyecto]],"!E",CELL("fila",INDIRECT(TablaDatosCompletos[[#This Row],[Referencia]]))+7))=0,"",INDIRECT(CONCATENATE(TablaDatosCompletos[[#This Row],[CodigoProyecto]],"!E",CELL("fila",INDIRECT(TablaDatosCompletos[[#This Row],[Referencia]]))+7)))</f>
        <v>RCR41</v>
      </c>
      <c r="T230" s="135" t="str" cm="1">
        <f t="array" aca="1" ref="T230"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230" s="135" cm="1">
        <f t="array" aca="1" ref="U230" ca="1">IF(TablaDatosCompletos[[#This Row],[UsarAI]]="NO",0,INDIRECT(CONCATENATE(TablaDatosCompletos[[#This Row],[CodigoProyecto]],"!H",CELL("fila",INDIRECT(TablaDatosCompletos[[#This Row],[Referencia]]))+7)))</f>
        <v>0</v>
      </c>
      <c r="V230" s="135" t="str" cm="1">
        <f t="array" aca="1" ref="V230" ca="1">IF(INDIRECT(CONCATENATE(TablaDatosCompletos[[#This Row],[CodigoProyecto]],"!G",CELL("fila",INDIRECT(TablaDatosCompletos[[#This Row],[Referencia]]))+7))=0,"",INDIRECT(CONCATENATE(TablaDatosCompletos[[#This Row],[CodigoProyecto]],"!G",CELL("fila",INDIRECT(TablaDatosCompletos[[#This Row],[Referencia]]))+7)))</f>
        <v>RCR 41: Personas</v>
      </c>
    </row>
    <row r="231" spans="1:22" ht="101.5" x14ac:dyDescent="0.35">
      <c r="A231" s="128">
        <f>DatosGenerales!$D$7</f>
        <v>0</v>
      </c>
      <c r="B231" s="128">
        <f>DatosGenerales!$D$11</f>
        <v>0</v>
      </c>
      <c r="C231" s="128" cm="1">
        <f t="array" aca="1" ref="C231" ca="1">INDIRECT(CONCATENATE(TablaDatosCompletos[[#This Row],[CodigoProyecto]],"!$E$3"))</f>
        <v>0</v>
      </c>
      <c r="D231" s="128" t="str">
        <f ca="1">IF(TablaDatosCompletos[[#This Row],[Proyecto]]=0,"NO","SI")</f>
        <v>NO</v>
      </c>
      <c r="E231" s="129" t="s">
        <v>18</v>
      </c>
      <c r="F231" s="130" t="s">
        <v>227</v>
      </c>
      <c r="G231" s="131" t="s">
        <v>74</v>
      </c>
      <c r="H231" s="132" t="s">
        <v>49</v>
      </c>
      <c r="I231" s="133" t="s">
        <v>50</v>
      </c>
      <c r="J231" s="129" t="s">
        <v>113</v>
      </c>
      <c r="K231" s="134" t="s">
        <v>114</v>
      </c>
      <c r="L231" s="134" t="s">
        <v>588</v>
      </c>
      <c r="M231" s="135" t="str" cm="1">
        <f t="array" aca="1" ref="M231" ca="1">IF(INDIRECT(CONCATENATE(TablaDatosCompletos[[#This Row],[CodigoProyecto]],"!B",CELL("fila",INDIRECT(TablaDatosCompletos[[#This Row],[Referencia]]))))="Incluir","SI","NO")</f>
        <v>NO</v>
      </c>
      <c r="N231" s="136" cm="1">
        <f t="array" aca="1" ref="N231" ca="1">IF(TablaDatosCompletos[[#This Row],[UsarAI]]="NO",0,INDIRECT(CONCATENATE(TablaDatosCompletos[[#This Row],[CodigoProyecto]],"!E",CELL("fila",INDIRECT(TablaDatosCompletos[[#This Row],[Referencia]]))+2)))</f>
        <v>0</v>
      </c>
      <c r="O231" s="134" t="str" cm="1">
        <f t="array" aca="1" ref="O231" ca="1">IF(INDIRECT(CONCATENATE(TablaDatosCompletos[[#This Row],[CodigoProyecto]],"!E",CELL("fila",INDIRECT(TablaDatosCompletos[[#This Row],[Referencia]]))+6))=0,"",INDIRECT(CONCATENATE(TablaDatosCompletos[[#This Row],[CodigoProyecto]],"!E",CELL("fila",INDIRECT(TablaDatosCompletos[[#This Row],[Referencia]]))+6)))</f>
        <v>RCO31</v>
      </c>
      <c r="P231" s="134" t="str" cm="1">
        <f t="array" aca="1" ref="P231"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231" s="134" cm="1">
        <f t="array" aca="1" ref="Q231" ca="1">IF(TablaDatosCompletos[[#This Row],[UsarAI]]="NO",0,INDIRECT(CONCATENATE(TablaDatosCompletos[[#This Row],[CodigoProyecto]],"!H",CELL("fila",INDIRECT(TablaDatosCompletos[[#This Row],[Referencia]]))+6)))</f>
        <v>0</v>
      </c>
      <c r="R231" s="134" t="str" cm="1">
        <f t="array" aca="1" ref="R231" ca="1">IF(INDIRECT(CONCATENATE(TablaDatosCompletos[[#This Row],[CodigoProyecto]],"!G",CELL("fila",INDIRECT(TablaDatosCompletos[[#This Row],[Referencia]]))+6))=0,"",INDIRECT(CONCATENATE(TablaDatosCompletos[[#This Row],[CodigoProyecto]],"!G",CELL("fila",INDIRECT(TablaDatosCompletos[[#This Row],[Referencia]]))+6)))</f>
        <v>RCO31: Km</v>
      </c>
      <c r="S231" s="137" t="str" cm="1">
        <f t="array" aca="1" ref="S231" ca="1">IF(INDIRECT(CONCATENATE(TablaDatosCompletos[[#This Row],[CodigoProyecto]],"!E",CELL("fila",INDIRECT(TablaDatosCompletos[[#This Row],[Referencia]]))+7))=0,"",INDIRECT(CONCATENATE(TablaDatosCompletos[[#This Row],[CodigoProyecto]],"!E",CELL("fila",INDIRECT(TablaDatosCompletos[[#This Row],[Referencia]]))+7)))</f>
        <v>RCR42</v>
      </c>
      <c r="T231" s="135" t="str" cm="1">
        <f t="array" aca="1" ref="T231"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231" s="135" cm="1">
        <f t="array" aca="1" ref="U231" ca="1">IF(TablaDatosCompletos[[#This Row],[UsarAI]]="NO",0,INDIRECT(CONCATENATE(TablaDatosCompletos[[#This Row],[CodigoProyecto]],"!H",CELL("fila",INDIRECT(TablaDatosCompletos[[#This Row],[Referencia]]))+7)))</f>
        <v>0</v>
      </c>
      <c r="V231" s="135" t="str" cm="1">
        <f t="array" aca="1" ref="V231" ca="1">IF(INDIRECT(CONCATENATE(TablaDatosCompletos[[#This Row],[CodigoProyecto]],"!G",CELL("fila",INDIRECT(TablaDatosCompletos[[#This Row],[Referencia]]))+7))=0,"",INDIRECT(CONCATENATE(TablaDatosCompletos[[#This Row],[CodigoProyecto]],"!G",CELL("fila",INDIRECT(TablaDatosCompletos[[#This Row],[Referencia]]))+7)))</f>
        <v>RCR 42:  Personas</v>
      </c>
    </row>
    <row r="232" spans="1:22" ht="101.5" x14ac:dyDescent="0.35">
      <c r="A232" s="128">
        <f>DatosGenerales!$D$7</f>
        <v>0</v>
      </c>
      <c r="B232" s="128">
        <f>DatosGenerales!$D$11</f>
        <v>0</v>
      </c>
      <c r="C232" s="128" cm="1">
        <f t="array" aca="1" ref="C232" ca="1">INDIRECT(CONCATENATE(TablaDatosCompletos[[#This Row],[CodigoProyecto]],"!$E$3"))</f>
        <v>0</v>
      </c>
      <c r="D232" s="128" t="str">
        <f ca="1">IF(TablaDatosCompletos[[#This Row],[Proyecto]]=0,"NO","SI")</f>
        <v>NO</v>
      </c>
      <c r="E232" s="129" t="s">
        <v>18</v>
      </c>
      <c r="F232" s="130" t="s">
        <v>227</v>
      </c>
      <c r="G232" s="131" t="s">
        <v>74</v>
      </c>
      <c r="H232" s="132" t="s">
        <v>49</v>
      </c>
      <c r="I232" s="133" t="s">
        <v>50</v>
      </c>
      <c r="J232" s="129" t="s">
        <v>115</v>
      </c>
      <c r="K232" s="134" t="s">
        <v>116</v>
      </c>
      <c r="L232" s="134" t="s">
        <v>589</v>
      </c>
      <c r="M232" s="135" t="str" cm="1">
        <f t="array" aca="1" ref="M232" ca="1">IF(INDIRECT(CONCATENATE(TablaDatosCompletos[[#This Row],[CodigoProyecto]],"!B",CELL("fila",INDIRECT(TablaDatosCompletos[[#This Row],[Referencia]]))))="Incluir","SI","NO")</f>
        <v>NO</v>
      </c>
      <c r="N232" s="136" cm="1">
        <f t="array" aca="1" ref="N232" ca="1">IF(TablaDatosCompletos[[#This Row],[UsarAI]]="NO",0,INDIRECT(CONCATENATE(TablaDatosCompletos[[#This Row],[CodigoProyecto]],"!E",CELL("fila",INDIRECT(TablaDatosCompletos[[#This Row],[Referencia]]))+2)))</f>
        <v>0</v>
      </c>
      <c r="O232" s="134" t="str" cm="1">
        <f t="array" aca="1" ref="O232" ca="1">IF(INDIRECT(CONCATENATE(TablaDatosCompletos[[#This Row],[CodigoProyecto]],"!E",CELL("fila",INDIRECT(TablaDatosCompletos[[#This Row],[Referencia]]))+6))=0,"",INDIRECT(CONCATENATE(TablaDatosCompletos[[#This Row],[CodigoProyecto]],"!E",CELL("fila",INDIRECT(TablaDatosCompletos[[#This Row],[Referencia]]))+6)))</f>
        <v>RCO32</v>
      </c>
      <c r="P232" s="134" t="str" cm="1">
        <f t="array" aca="1" ref="P232"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232" s="134" cm="1">
        <f t="array" aca="1" ref="Q232" ca="1">IF(TablaDatosCompletos[[#This Row],[UsarAI]]="NO",0,INDIRECT(CONCATENATE(TablaDatosCompletos[[#This Row],[CodigoProyecto]],"!H",CELL("fila",INDIRECT(TablaDatosCompletos[[#This Row],[Referencia]]))+6)))</f>
        <v>0</v>
      </c>
      <c r="R232" s="134" t="str" cm="1">
        <f t="array" aca="1" ref="R232" ca="1">IF(INDIRECT(CONCATENATE(TablaDatosCompletos[[#This Row],[CodigoProyecto]],"!G",CELL("fila",INDIRECT(TablaDatosCompletos[[#This Row],[Referencia]]))+6))=0,"",INDIRECT(CONCATENATE(TablaDatosCompletos[[#This Row],[CodigoProyecto]],"!G",CELL("fila",INDIRECT(TablaDatosCompletos[[#This Row],[Referencia]]))+6)))</f>
        <v>RCO32: Equivalente de población</v>
      </c>
      <c r="S232" s="137" t="str" cm="1">
        <f t="array" aca="1" ref="S232" ca="1">IF(INDIRECT(CONCATENATE(TablaDatosCompletos[[#This Row],[CodigoProyecto]],"!E",CELL("fila",INDIRECT(TablaDatosCompletos[[#This Row],[Referencia]]))+7))=0,"",INDIRECT(CONCATENATE(TablaDatosCompletos[[#This Row],[CodigoProyecto]],"!E",CELL("fila",INDIRECT(TablaDatosCompletos[[#This Row],[Referencia]]))+7)))</f>
        <v>RCR42</v>
      </c>
      <c r="T232" s="135" t="str" cm="1">
        <f t="array" aca="1" ref="T232"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232" s="135" cm="1">
        <f t="array" aca="1" ref="U232" ca="1">IF(TablaDatosCompletos[[#This Row],[UsarAI]]="NO",0,INDIRECT(CONCATENATE(TablaDatosCompletos[[#This Row],[CodigoProyecto]],"!H",CELL("fila",INDIRECT(TablaDatosCompletos[[#This Row],[Referencia]]))+7)))</f>
        <v>0</v>
      </c>
      <c r="V232" s="135" t="str" cm="1">
        <f t="array" aca="1" ref="V232" ca="1">IF(INDIRECT(CONCATENATE(TablaDatosCompletos[[#This Row],[CodigoProyecto]],"!G",CELL("fila",INDIRECT(TablaDatosCompletos[[#This Row],[Referencia]]))+7))=0,"",INDIRECT(CONCATENATE(TablaDatosCompletos[[#This Row],[CodigoProyecto]],"!G",CELL("fila",INDIRECT(TablaDatosCompletos[[#This Row],[Referencia]]))+7)))</f>
        <v>RCR 42:  Personas</v>
      </c>
    </row>
    <row r="233" spans="1:22" ht="101.5" x14ac:dyDescent="0.35">
      <c r="A233" s="128">
        <f>DatosGenerales!$D$7</f>
        <v>0</v>
      </c>
      <c r="B233" s="128">
        <f>DatosGenerales!$D$11</f>
        <v>0</v>
      </c>
      <c r="C233" s="128" cm="1">
        <f t="array" aca="1" ref="C233" ca="1">INDIRECT(CONCATENATE(TablaDatosCompletos[[#This Row],[CodigoProyecto]],"!$E$3"))</f>
        <v>0</v>
      </c>
      <c r="D233" s="128" t="str">
        <f ca="1">IF(TablaDatosCompletos[[#This Row],[Proyecto]]=0,"NO","SI")</f>
        <v>NO</v>
      </c>
      <c r="E233" s="129" t="s">
        <v>18</v>
      </c>
      <c r="F233" s="130" t="s">
        <v>227</v>
      </c>
      <c r="G233" s="131" t="s">
        <v>74</v>
      </c>
      <c r="H233" s="132" t="s">
        <v>49</v>
      </c>
      <c r="I233" s="133" t="s">
        <v>50</v>
      </c>
      <c r="J233" s="129" t="s">
        <v>117</v>
      </c>
      <c r="K233" s="134" t="s">
        <v>118</v>
      </c>
      <c r="L233" s="134" t="s">
        <v>590</v>
      </c>
      <c r="M233" s="135" t="str" cm="1">
        <f t="array" aca="1" ref="M233" ca="1">IF(INDIRECT(CONCATENATE(TablaDatosCompletos[[#This Row],[CodigoProyecto]],"!B",CELL("fila",INDIRECT(TablaDatosCompletos[[#This Row],[Referencia]]))))="Incluir","SI","NO")</f>
        <v>NO</v>
      </c>
      <c r="N233" s="136" cm="1">
        <f t="array" aca="1" ref="N233" ca="1">IF(TablaDatosCompletos[[#This Row],[UsarAI]]="NO",0,INDIRECT(CONCATENATE(TablaDatosCompletos[[#This Row],[CodigoProyecto]],"!E",CELL("fila",INDIRECT(TablaDatosCompletos[[#This Row],[Referencia]]))+2)))</f>
        <v>0</v>
      </c>
      <c r="O233" s="134" t="str" cm="1">
        <f t="array" aca="1" ref="O233" ca="1">IF(INDIRECT(CONCATENATE(TablaDatosCompletos[[#This Row],[CodigoProyecto]],"!E",CELL("fila",INDIRECT(TablaDatosCompletos[[#This Row],[Referencia]]))+6))=0,"",INDIRECT(CONCATENATE(TablaDatosCompletos[[#This Row],[CodigoProyecto]],"!E",CELL("fila",INDIRECT(TablaDatosCompletos[[#This Row],[Referencia]]))+6)))</f>
        <v>RCO31</v>
      </c>
      <c r="P233" s="134" t="str" cm="1">
        <f t="array" aca="1" ref="P233"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233" s="134" cm="1">
        <f t="array" aca="1" ref="Q233" ca="1">IF(TablaDatosCompletos[[#This Row],[UsarAI]]="NO",0,INDIRECT(CONCATENATE(TablaDatosCompletos[[#This Row],[CodigoProyecto]],"!H",CELL("fila",INDIRECT(TablaDatosCompletos[[#This Row],[Referencia]]))+6)))</f>
        <v>0</v>
      </c>
      <c r="R233" s="134" t="str" cm="1">
        <f t="array" aca="1" ref="R233" ca="1">IF(INDIRECT(CONCATENATE(TablaDatosCompletos[[#This Row],[CodigoProyecto]],"!G",CELL("fila",INDIRECT(TablaDatosCompletos[[#This Row],[Referencia]]))+6))=0,"",INDIRECT(CONCATENATE(TablaDatosCompletos[[#This Row],[CodigoProyecto]],"!G",CELL("fila",INDIRECT(TablaDatosCompletos[[#This Row],[Referencia]]))+6)))</f>
        <v>RCO31: Km</v>
      </c>
      <c r="S233" s="137" t="str" cm="1">
        <f t="array" aca="1" ref="S233" ca="1">IF(INDIRECT(CONCATENATE(TablaDatosCompletos[[#This Row],[CodigoProyecto]],"!E",CELL("fila",INDIRECT(TablaDatosCompletos[[#This Row],[Referencia]]))+7))=0,"",INDIRECT(CONCATENATE(TablaDatosCompletos[[#This Row],[CodigoProyecto]],"!E",CELL("fila",INDIRECT(TablaDatosCompletos[[#This Row],[Referencia]]))+7)))</f>
        <v>RCR42</v>
      </c>
      <c r="T233" s="135" t="str" cm="1">
        <f t="array" aca="1" ref="T233"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233" s="135" cm="1">
        <f t="array" aca="1" ref="U233" ca="1">IF(TablaDatosCompletos[[#This Row],[UsarAI]]="NO",0,INDIRECT(CONCATENATE(TablaDatosCompletos[[#This Row],[CodigoProyecto]],"!H",CELL("fila",INDIRECT(TablaDatosCompletos[[#This Row],[Referencia]]))+7)))</f>
        <v>0</v>
      </c>
      <c r="V233" s="135" t="str" cm="1">
        <f t="array" aca="1" ref="V233" ca="1">IF(INDIRECT(CONCATENATE(TablaDatosCompletos[[#This Row],[CodigoProyecto]],"!G",CELL("fila",INDIRECT(TablaDatosCompletos[[#This Row],[Referencia]]))+7))=0,"",INDIRECT(CONCATENATE(TablaDatosCompletos[[#This Row],[CodigoProyecto]],"!G",CELL("fila",INDIRECT(TablaDatosCompletos[[#This Row],[Referencia]]))+7)))</f>
        <v>RCR 42:  Personas</v>
      </c>
    </row>
    <row r="234" spans="1:22" ht="58" x14ac:dyDescent="0.35">
      <c r="A234" s="128">
        <f>DatosGenerales!$D$7</f>
        <v>0</v>
      </c>
      <c r="B234" s="128">
        <f>DatosGenerales!$D$11</f>
        <v>0</v>
      </c>
      <c r="C234" s="128" cm="1">
        <f t="array" aca="1" ref="C234" ca="1">INDIRECT(CONCATENATE(TablaDatosCompletos[[#This Row],[CodigoProyecto]],"!$E$3"))</f>
        <v>0</v>
      </c>
      <c r="D234" s="128" t="str">
        <f ca="1">IF(TablaDatosCompletos[[#This Row],[Proyecto]]=0,"NO","SI")</f>
        <v>NO</v>
      </c>
      <c r="E234" s="129" t="s">
        <v>18</v>
      </c>
      <c r="F234" s="130" t="s">
        <v>227</v>
      </c>
      <c r="G234" s="131" t="s">
        <v>74</v>
      </c>
      <c r="H234" s="132" t="s">
        <v>51</v>
      </c>
      <c r="I234" s="133" t="s">
        <v>52</v>
      </c>
      <c r="J234" s="129" t="s">
        <v>119</v>
      </c>
      <c r="K234" s="134" t="s">
        <v>120</v>
      </c>
      <c r="L234" s="134" t="s">
        <v>591</v>
      </c>
      <c r="M234" s="135" t="str" cm="1">
        <f t="array" aca="1" ref="M234" ca="1">IF(INDIRECT(CONCATENATE(TablaDatosCompletos[[#This Row],[CodigoProyecto]],"!B",CELL("fila",INDIRECT(TablaDatosCompletos[[#This Row],[Referencia]]))))="Incluir","SI","NO")</f>
        <v>NO</v>
      </c>
      <c r="N234" s="136" cm="1">
        <f t="array" aca="1" ref="N234" ca="1">IF(TablaDatosCompletos[[#This Row],[UsarAI]]="NO",0,INDIRECT(CONCATENATE(TablaDatosCompletos[[#This Row],[CodigoProyecto]],"!E",CELL("fila",INDIRECT(TablaDatosCompletos[[#This Row],[Referencia]]))+2)))</f>
        <v>0</v>
      </c>
      <c r="O234" s="134" t="str" cm="1">
        <f t="array" aca="1" ref="O234" ca="1">IF(INDIRECT(CONCATENATE(TablaDatosCompletos[[#This Row],[CodigoProyecto]],"!E",CELL("fila",INDIRECT(TablaDatosCompletos[[#This Row],[Referencia]]))+6))=0,"",INDIRECT(CONCATENATE(TablaDatosCompletos[[#This Row],[CodigoProyecto]],"!E",CELL("fila",INDIRECT(TablaDatosCompletos[[#This Row],[Referencia]]))+6)))</f>
        <v>RCO34</v>
      </c>
      <c r="P234" s="134" t="str" cm="1">
        <f t="array" aca="1" ref="P234"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234" s="134" cm="1">
        <f t="array" aca="1" ref="Q234" ca="1">IF(TablaDatosCompletos[[#This Row],[UsarAI]]="NO",0,INDIRECT(CONCATENATE(TablaDatosCompletos[[#This Row],[CodigoProyecto]],"!H",CELL("fila",INDIRECT(TablaDatosCompletos[[#This Row],[Referencia]]))+6)))</f>
        <v>0</v>
      </c>
      <c r="R234" s="134" t="str" cm="1">
        <f t="array" aca="1" ref="R234" ca="1">IF(INDIRECT(CONCATENATE(TablaDatosCompletos[[#This Row],[CodigoProyecto]],"!G",CELL("fila",INDIRECT(TablaDatosCompletos[[#This Row],[Referencia]]))+6))=0,"",INDIRECT(CONCATENATE(TablaDatosCompletos[[#This Row],[CodigoProyecto]],"!G",CELL("fila",INDIRECT(TablaDatosCompletos[[#This Row],[Referencia]]))+6)))</f>
        <v>RCO 34: Toneladas/año</v>
      </c>
      <c r="S234" s="137" t="str" cm="1">
        <f t="array" aca="1" ref="S234" ca="1">IF(INDIRECT(CONCATENATE(TablaDatosCompletos[[#This Row],[CodigoProyecto]],"!E",CELL("fila",INDIRECT(TablaDatosCompletos[[#This Row],[Referencia]]))+7))=0,"",INDIRECT(CONCATENATE(TablaDatosCompletos[[#This Row],[CodigoProyecto]],"!E",CELL("fila",INDIRECT(TablaDatosCompletos[[#This Row],[Referencia]]))+7)))</f>
        <v>RCR103</v>
      </c>
      <c r="T234" s="135" t="str" cm="1">
        <f t="array" aca="1" ref="T234"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234" s="135" cm="1">
        <f t="array" aca="1" ref="U234" ca="1">IF(TablaDatosCompletos[[#This Row],[UsarAI]]="NO",0,INDIRECT(CONCATENATE(TablaDatosCompletos[[#This Row],[CodigoProyecto]],"!H",CELL("fila",INDIRECT(TablaDatosCompletos[[#This Row],[Referencia]]))+7)))</f>
        <v>0</v>
      </c>
      <c r="V234" s="135" t="str" cm="1">
        <f t="array" aca="1" ref="V234" ca="1">IF(INDIRECT(CONCATENATE(TablaDatosCompletos[[#This Row],[CodigoProyecto]],"!G",CELL("fila",INDIRECT(TablaDatosCompletos[[#This Row],[Referencia]]))+7))=0,"",INDIRECT(CONCATENATE(TablaDatosCompletos[[#This Row],[CodigoProyecto]],"!G",CELL("fila",INDIRECT(TablaDatosCompletos[[#This Row],[Referencia]]))+7)))</f>
        <v>RCR 103: Toneladas/ año</v>
      </c>
    </row>
    <row r="235" spans="1:22" ht="43.5" x14ac:dyDescent="0.35">
      <c r="A235" s="128">
        <f>DatosGenerales!$D$7</f>
        <v>0</v>
      </c>
      <c r="B235" s="128">
        <f>DatosGenerales!$D$11</f>
        <v>0</v>
      </c>
      <c r="C235" s="128" cm="1">
        <f t="array" aca="1" ref="C235" ca="1">INDIRECT(CONCATENATE(TablaDatosCompletos[[#This Row],[CodigoProyecto]],"!$E$3"))</f>
        <v>0</v>
      </c>
      <c r="D235" s="128" t="str">
        <f ca="1">IF(TablaDatosCompletos[[#This Row],[Proyecto]]=0,"NO","SI")</f>
        <v>NO</v>
      </c>
      <c r="E235" s="129" t="s">
        <v>18</v>
      </c>
      <c r="F235" s="130" t="s">
        <v>227</v>
      </c>
      <c r="G235" s="131" t="s">
        <v>74</v>
      </c>
      <c r="H235" s="132" t="s">
        <v>51</v>
      </c>
      <c r="I235" s="133" t="s">
        <v>52</v>
      </c>
      <c r="J235" s="129" t="s">
        <v>121</v>
      </c>
      <c r="K235" s="134" t="s">
        <v>122</v>
      </c>
      <c r="L235" s="134" t="s">
        <v>592</v>
      </c>
      <c r="M235" s="135" t="str" cm="1">
        <f t="array" aca="1" ref="M235" ca="1">IF(INDIRECT(CONCATENATE(TablaDatosCompletos[[#This Row],[CodigoProyecto]],"!B",CELL("fila",INDIRECT(TablaDatosCompletos[[#This Row],[Referencia]]))))="Incluir","SI","NO")</f>
        <v>NO</v>
      </c>
      <c r="N235" s="136" cm="1">
        <f t="array" aca="1" ref="N235" ca="1">IF(TablaDatosCompletos[[#This Row],[UsarAI]]="NO",0,INDIRECT(CONCATENATE(TablaDatosCompletos[[#This Row],[CodigoProyecto]],"!E",CELL("fila",INDIRECT(TablaDatosCompletos[[#This Row],[Referencia]]))+2)))</f>
        <v>0</v>
      </c>
      <c r="O235" s="134" t="str" cm="1">
        <f t="array" aca="1" ref="O235" ca="1">IF(INDIRECT(CONCATENATE(TablaDatosCompletos[[#This Row],[CodigoProyecto]],"!E",CELL("fila",INDIRECT(TablaDatosCompletos[[#This Row],[Referencia]]))+6))=0,"",INDIRECT(CONCATENATE(TablaDatosCompletos[[#This Row],[CodigoProyecto]],"!E",CELL("fila",INDIRECT(TablaDatosCompletos[[#This Row],[Referencia]]))+6)))</f>
        <v>RCO34</v>
      </c>
      <c r="P235" s="134" t="str" cm="1">
        <f t="array" aca="1" ref="P235"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235" s="134" cm="1">
        <f t="array" aca="1" ref="Q235" ca="1">IF(TablaDatosCompletos[[#This Row],[UsarAI]]="NO",0,INDIRECT(CONCATENATE(TablaDatosCompletos[[#This Row],[CodigoProyecto]],"!H",CELL("fila",INDIRECT(TablaDatosCompletos[[#This Row],[Referencia]]))+6)))</f>
        <v>0</v>
      </c>
      <c r="R235" s="134" t="str" cm="1">
        <f t="array" aca="1" ref="R235" ca="1">IF(INDIRECT(CONCATENATE(TablaDatosCompletos[[#This Row],[CodigoProyecto]],"!G",CELL("fila",INDIRECT(TablaDatosCompletos[[#This Row],[Referencia]]))+6))=0,"",INDIRECT(CONCATENATE(TablaDatosCompletos[[#This Row],[CodigoProyecto]],"!G",CELL("fila",INDIRECT(TablaDatosCompletos[[#This Row],[Referencia]]))+6)))</f>
        <v>RCO 34: Toneladas/año</v>
      </c>
      <c r="S235" s="137" t="str" cm="1">
        <f t="array" aca="1" ref="S235" ca="1">IF(INDIRECT(CONCATENATE(TablaDatosCompletos[[#This Row],[CodigoProyecto]],"!E",CELL("fila",INDIRECT(TablaDatosCompletos[[#This Row],[Referencia]]))+7))=0,"",INDIRECT(CONCATENATE(TablaDatosCompletos[[#This Row],[CodigoProyecto]],"!E",CELL("fila",INDIRECT(TablaDatosCompletos[[#This Row],[Referencia]]))+7)))</f>
        <v>RCR103</v>
      </c>
      <c r="T235" s="135" t="str" cm="1">
        <f t="array" aca="1" ref="T235"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235" s="135" cm="1">
        <f t="array" aca="1" ref="U235" ca="1">IF(TablaDatosCompletos[[#This Row],[UsarAI]]="NO",0,INDIRECT(CONCATENATE(TablaDatosCompletos[[#This Row],[CodigoProyecto]],"!H",CELL("fila",INDIRECT(TablaDatosCompletos[[#This Row],[Referencia]]))+7)))</f>
        <v>0</v>
      </c>
      <c r="V235" s="135" t="str" cm="1">
        <f t="array" aca="1" ref="V235" ca="1">IF(INDIRECT(CONCATENATE(TablaDatosCompletos[[#This Row],[CodigoProyecto]],"!G",CELL("fila",INDIRECT(TablaDatosCompletos[[#This Row],[Referencia]]))+7))=0,"",INDIRECT(CONCATENATE(TablaDatosCompletos[[#This Row],[CodigoProyecto]],"!G",CELL("fila",INDIRECT(TablaDatosCompletos[[#This Row],[Referencia]]))+7)))</f>
        <v>RCR 103: Toneladas/ año</v>
      </c>
    </row>
    <row r="236" spans="1:22" ht="58" x14ac:dyDescent="0.35">
      <c r="A236" s="128">
        <f>DatosGenerales!$D$7</f>
        <v>0</v>
      </c>
      <c r="B236" s="128">
        <f>DatosGenerales!$D$11</f>
        <v>0</v>
      </c>
      <c r="C236" s="128" cm="1">
        <f t="array" aca="1" ref="C236" ca="1">INDIRECT(CONCATENATE(TablaDatosCompletos[[#This Row],[CodigoProyecto]],"!$E$3"))</f>
        <v>0</v>
      </c>
      <c r="D236" s="128" t="str">
        <f ca="1">IF(TablaDatosCompletos[[#This Row],[Proyecto]]=0,"NO","SI")</f>
        <v>NO</v>
      </c>
      <c r="E236" s="129" t="s">
        <v>18</v>
      </c>
      <c r="F236" s="130" t="s">
        <v>227</v>
      </c>
      <c r="G236" s="131" t="s">
        <v>74</v>
      </c>
      <c r="H236" s="132" t="s">
        <v>51</v>
      </c>
      <c r="I236" s="133" t="s">
        <v>52</v>
      </c>
      <c r="J236" s="129" t="s">
        <v>123</v>
      </c>
      <c r="K236" s="134" t="s">
        <v>124</v>
      </c>
      <c r="L236" s="134" t="s">
        <v>593</v>
      </c>
      <c r="M236" s="135" t="str" cm="1">
        <f t="array" aca="1" ref="M236" ca="1">IF(INDIRECT(CONCATENATE(TablaDatosCompletos[[#This Row],[CodigoProyecto]],"!B",CELL("fila",INDIRECT(TablaDatosCompletos[[#This Row],[Referencia]]))))="Incluir","SI","NO")</f>
        <v>NO</v>
      </c>
      <c r="N236" s="136" cm="1">
        <f t="array" aca="1" ref="N236" ca="1">IF(TablaDatosCompletos[[#This Row],[UsarAI]]="NO",0,INDIRECT(CONCATENATE(TablaDatosCompletos[[#This Row],[CodigoProyecto]],"!E",CELL("fila",INDIRECT(TablaDatosCompletos[[#This Row],[Referencia]]))+2)))</f>
        <v>0</v>
      </c>
      <c r="O236" s="134" t="str" cm="1">
        <f t="array" aca="1" ref="O236" ca="1">IF(INDIRECT(CONCATENATE(TablaDatosCompletos[[#This Row],[CodigoProyecto]],"!E",CELL("fila",INDIRECT(TablaDatosCompletos[[#This Row],[Referencia]]))+6))=0,"",INDIRECT(CONCATENATE(TablaDatosCompletos[[#This Row],[CodigoProyecto]],"!E",CELL("fila",INDIRECT(TablaDatosCompletos[[#This Row],[Referencia]]))+6)))</f>
        <v>RCO34</v>
      </c>
      <c r="P236" s="134" t="str" cm="1">
        <f t="array" aca="1" ref="P236"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236" s="134" cm="1">
        <f t="array" aca="1" ref="Q236" ca="1">IF(TablaDatosCompletos[[#This Row],[UsarAI]]="NO",0,INDIRECT(CONCATENATE(TablaDatosCompletos[[#This Row],[CodigoProyecto]],"!H",CELL("fila",INDIRECT(TablaDatosCompletos[[#This Row],[Referencia]]))+6)))</f>
        <v>0</v>
      </c>
      <c r="R236" s="134" t="str" cm="1">
        <f t="array" aca="1" ref="R236" ca="1">IF(INDIRECT(CONCATENATE(TablaDatosCompletos[[#This Row],[CodigoProyecto]],"!G",CELL("fila",INDIRECT(TablaDatosCompletos[[#This Row],[Referencia]]))+6))=0,"",INDIRECT(CONCATENATE(TablaDatosCompletos[[#This Row],[CodigoProyecto]],"!G",CELL("fila",INDIRECT(TablaDatosCompletos[[#This Row],[Referencia]]))+6)))</f>
        <v>RCO 34: Toneladas/año</v>
      </c>
      <c r="S236" s="137" t="str" cm="1">
        <f t="array" aca="1" ref="S236" ca="1">IF(INDIRECT(CONCATENATE(TablaDatosCompletos[[#This Row],[CodigoProyecto]],"!E",CELL("fila",INDIRECT(TablaDatosCompletos[[#This Row],[Referencia]]))+7))=0,"",INDIRECT(CONCATENATE(TablaDatosCompletos[[#This Row],[CodigoProyecto]],"!E",CELL("fila",INDIRECT(TablaDatosCompletos[[#This Row],[Referencia]]))+7)))</f>
        <v>RCR103</v>
      </c>
      <c r="T236" s="135" t="str" cm="1">
        <f t="array" aca="1" ref="T236"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236" s="135" cm="1">
        <f t="array" aca="1" ref="U236" ca="1">IF(TablaDatosCompletos[[#This Row],[UsarAI]]="NO",0,INDIRECT(CONCATENATE(TablaDatosCompletos[[#This Row],[CodigoProyecto]],"!H",CELL("fila",INDIRECT(TablaDatosCompletos[[#This Row],[Referencia]]))+7)))</f>
        <v>0</v>
      </c>
      <c r="V236" s="135" t="str" cm="1">
        <f t="array" aca="1" ref="V236" ca="1">IF(INDIRECT(CONCATENATE(TablaDatosCompletos[[#This Row],[CodigoProyecto]],"!G",CELL("fila",INDIRECT(TablaDatosCompletos[[#This Row],[Referencia]]))+7))=0,"",INDIRECT(CONCATENATE(TablaDatosCompletos[[#This Row],[CodigoProyecto]],"!G",CELL("fila",INDIRECT(TablaDatosCompletos[[#This Row],[Referencia]]))+7)))</f>
        <v>RCR 103: Toneladas/ año</v>
      </c>
    </row>
    <row r="237" spans="1:22" ht="116" x14ac:dyDescent="0.35">
      <c r="A237" s="128">
        <f>DatosGenerales!$D$7</f>
        <v>0</v>
      </c>
      <c r="B237" s="128">
        <f>DatosGenerales!$D$11</f>
        <v>0</v>
      </c>
      <c r="C237" s="128" cm="1">
        <f t="array" aca="1" ref="C237" ca="1">INDIRECT(CONCATENATE(TablaDatosCompletos[[#This Row],[CodigoProyecto]],"!$E$3"))</f>
        <v>0</v>
      </c>
      <c r="D237" s="128" t="str">
        <f ca="1">IF(TablaDatosCompletos[[#This Row],[Proyecto]]=0,"NO","SI")</f>
        <v>NO</v>
      </c>
      <c r="E237" s="129" t="s">
        <v>18</v>
      </c>
      <c r="F237" s="130" t="s">
        <v>227</v>
      </c>
      <c r="G237" s="131" t="s">
        <v>74</v>
      </c>
      <c r="H237" s="132" t="s">
        <v>51</v>
      </c>
      <c r="I237" s="133" t="s">
        <v>52</v>
      </c>
      <c r="J237" s="129" t="s">
        <v>125</v>
      </c>
      <c r="K237" s="134" t="s">
        <v>126</v>
      </c>
      <c r="L237" s="134" t="s">
        <v>594</v>
      </c>
      <c r="M237" s="135" t="str" cm="1">
        <f t="array" aca="1" ref="M237" ca="1">IF(INDIRECT(CONCATENATE(TablaDatosCompletos[[#This Row],[CodigoProyecto]],"!B",CELL("fila",INDIRECT(TablaDatosCompletos[[#This Row],[Referencia]]))))="Incluir","SI","NO")</f>
        <v>NO</v>
      </c>
      <c r="N237" s="136" cm="1">
        <f t="array" aca="1" ref="N237" ca="1">IF(TablaDatosCompletos[[#This Row],[UsarAI]]="NO",0,INDIRECT(CONCATENATE(TablaDatosCompletos[[#This Row],[CodigoProyecto]],"!E",CELL("fila",INDIRECT(TablaDatosCompletos[[#This Row],[Referencia]]))+2)))</f>
        <v>0</v>
      </c>
      <c r="O237" s="134" t="str" cm="1">
        <f t="array" aca="1" ref="O237" ca="1">IF(INDIRECT(CONCATENATE(TablaDatosCompletos[[#This Row],[CodigoProyecto]],"!E",CELL("fila",INDIRECT(TablaDatosCompletos[[#This Row],[Referencia]]))+6))=0,"",INDIRECT(CONCATENATE(TablaDatosCompletos[[#This Row],[CodigoProyecto]],"!E",CELL("fila",INDIRECT(TablaDatosCompletos[[#This Row],[Referencia]]))+6)))</f>
        <v>RCO38</v>
      </c>
      <c r="P237" s="134" t="str" cm="1">
        <f t="array" aca="1" ref="P237"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37" s="134" cm="1">
        <f t="array" aca="1" ref="Q237" ca="1">IF(TablaDatosCompletos[[#This Row],[UsarAI]]="NO",0,INDIRECT(CONCATENATE(TablaDatosCompletos[[#This Row],[CodigoProyecto]],"!H",CELL("fila",INDIRECT(TablaDatosCompletos[[#This Row],[Referencia]]))+6)))</f>
        <v>0</v>
      </c>
      <c r="R237" s="134" t="str" cm="1">
        <f t="array" aca="1" ref="R237" ca="1">IF(INDIRECT(CONCATENATE(TablaDatosCompletos[[#This Row],[CodigoProyecto]],"!G",CELL("fila",INDIRECT(TablaDatosCompletos[[#This Row],[Referencia]]))+6))=0,"",INDIRECT(CONCATENATE(TablaDatosCompletos[[#This Row],[CodigoProyecto]],"!G",CELL("fila",INDIRECT(TablaDatosCompletos[[#This Row],[Referencia]]))+6)))</f>
        <v>RCO 38: Hectáreas</v>
      </c>
      <c r="S237" s="137" t="str" cm="1">
        <f t="array" aca="1" ref="S237" ca="1">IF(INDIRECT(CONCATENATE(TablaDatosCompletos[[#This Row],[CodigoProyecto]],"!E",CELL("fila",INDIRECT(TablaDatosCompletos[[#This Row],[Referencia]]))+7))=0,"",INDIRECT(CONCATENATE(TablaDatosCompletos[[#This Row],[CodigoProyecto]],"!E",CELL("fila",INDIRECT(TablaDatosCompletos[[#This Row],[Referencia]]))+7)))</f>
        <v>RCR52</v>
      </c>
      <c r="T237" s="135" t="str" cm="1">
        <f t="array" aca="1" ref="T237"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237" s="135" cm="1">
        <f t="array" aca="1" ref="U237" ca="1">IF(TablaDatosCompletos[[#This Row],[UsarAI]]="NO",0,INDIRECT(CONCATENATE(TablaDatosCompletos[[#This Row],[CodigoProyecto]],"!H",CELL("fila",INDIRECT(TablaDatosCompletos[[#This Row],[Referencia]]))+7)))</f>
        <v>0</v>
      </c>
      <c r="V237" s="135" t="str" cm="1">
        <f t="array" aca="1" ref="V237" ca="1">IF(INDIRECT(CONCATENATE(TablaDatosCompletos[[#This Row],[CodigoProyecto]],"!G",CELL("fila",INDIRECT(TablaDatosCompletos[[#This Row],[Referencia]]))+7))=0,"",INDIRECT(CONCATENATE(TablaDatosCompletos[[#This Row],[CodigoProyecto]],"!G",CELL("fila",INDIRECT(TablaDatosCompletos[[#This Row],[Referencia]]))+7)))</f>
        <v>RCR 52: Hectáreas</v>
      </c>
    </row>
    <row r="238" spans="1:22" ht="116" x14ac:dyDescent="0.35">
      <c r="A238" s="128">
        <f>DatosGenerales!$D$7</f>
        <v>0</v>
      </c>
      <c r="B238" s="128">
        <f>DatosGenerales!$D$11</f>
        <v>0</v>
      </c>
      <c r="C238" s="128" cm="1">
        <f t="array" aca="1" ref="C238" ca="1">INDIRECT(CONCATENATE(TablaDatosCompletos[[#This Row],[CodigoProyecto]],"!$E$3"))</f>
        <v>0</v>
      </c>
      <c r="D238" s="128" t="str">
        <f ca="1">IF(TablaDatosCompletos[[#This Row],[Proyecto]]=0,"NO","SI")</f>
        <v>NO</v>
      </c>
      <c r="E238" s="129" t="s">
        <v>18</v>
      </c>
      <c r="F238" s="130" t="s">
        <v>227</v>
      </c>
      <c r="G238" s="131" t="s">
        <v>74</v>
      </c>
      <c r="H238" s="132" t="s">
        <v>51</v>
      </c>
      <c r="I238" s="133" t="s">
        <v>52</v>
      </c>
      <c r="J238" s="129" t="s">
        <v>127</v>
      </c>
      <c r="K238" s="134" t="s">
        <v>128</v>
      </c>
      <c r="L238" s="134" t="s">
        <v>595</v>
      </c>
      <c r="M238" s="135" t="str" cm="1">
        <f t="array" aca="1" ref="M238" ca="1">IF(INDIRECT(CONCATENATE(TablaDatosCompletos[[#This Row],[CodigoProyecto]],"!B",CELL("fila",INDIRECT(TablaDatosCompletos[[#This Row],[Referencia]]))))="Incluir","SI","NO")</f>
        <v>NO</v>
      </c>
      <c r="N238" s="136" cm="1">
        <f t="array" aca="1" ref="N238" ca="1">IF(TablaDatosCompletos[[#This Row],[UsarAI]]="NO",0,INDIRECT(CONCATENATE(TablaDatosCompletos[[#This Row],[CodigoProyecto]],"!E",CELL("fila",INDIRECT(TablaDatosCompletos[[#This Row],[Referencia]]))+2)))</f>
        <v>0</v>
      </c>
      <c r="O238" s="134" t="str" cm="1">
        <f t="array" aca="1" ref="O238" ca="1">IF(INDIRECT(CONCATENATE(TablaDatosCompletos[[#This Row],[CodigoProyecto]],"!E",CELL("fila",INDIRECT(TablaDatosCompletos[[#This Row],[Referencia]]))+6))=0,"",INDIRECT(CONCATENATE(TablaDatosCompletos[[#This Row],[CodigoProyecto]],"!E",CELL("fila",INDIRECT(TablaDatosCompletos[[#This Row],[Referencia]]))+6)))</f>
        <v>RCO38</v>
      </c>
      <c r="P238" s="134" t="str" cm="1">
        <f t="array" aca="1" ref="P238"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38" s="134" cm="1">
        <f t="array" aca="1" ref="Q238" ca="1">IF(TablaDatosCompletos[[#This Row],[UsarAI]]="NO",0,INDIRECT(CONCATENATE(TablaDatosCompletos[[#This Row],[CodigoProyecto]],"!H",CELL("fila",INDIRECT(TablaDatosCompletos[[#This Row],[Referencia]]))+6)))</f>
        <v>0</v>
      </c>
      <c r="R238" s="134" t="str" cm="1">
        <f t="array" aca="1" ref="R238" ca="1">IF(INDIRECT(CONCATENATE(TablaDatosCompletos[[#This Row],[CodigoProyecto]],"!G",CELL("fila",INDIRECT(TablaDatosCompletos[[#This Row],[Referencia]]))+6))=0,"",INDIRECT(CONCATENATE(TablaDatosCompletos[[#This Row],[CodigoProyecto]],"!G",CELL("fila",INDIRECT(TablaDatosCompletos[[#This Row],[Referencia]]))+6)))</f>
        <v>RCO 38: Hectáreas</v>
      </c>
      <c r="S238" s="137" t="str" cm="1">
        <f t="array" aca="1" ref="S238" ca="1">IF(INDIRECT(CONCATENATE(TablaDatosCompletos[[#This Row],[CodigoProyecto]],"!E",CELL("fila",INDIRECT(TablaDatosCompletos[[#This Row],[Referencia]]))+7))=0,"",INDIRECT(CONCATENATE(TablaDatosCompletos[[#This Row],[CodigoProyecto]],"!E",CELL("fila",INDIRECT(TablaDatosCompletos[[#This Row],[Referencia]]))+7)))</f>
        <v>RCR52</v>
      </c>
      <c r="T238" s="135" t="str" cm="1">
        <f t="array" aca="1" ref="T238"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238" s="135" cm="1">
        <f t="array" aca="1" ref="U238" ca="1">IF(TablaDatosCompletos[[#This Row],[UsarAI]]="NO",0,INDIRECT(CONCATENATE(TablaDatosCompletos[[#This Row],[CodigoProyecto]],"!H",CELL("fila",INDIRECT(TablaDatosCompletos[[#This Row],[Referencia]]))+7)))</f>
        <v>0</v>
      </c>
      <c r="V238" s="135" t="str" cm="1">
        <f t="array" aca="1" ref="V238" ca="1">IF(INDIRECT(CONCATENATE(TablaDatosCompletos[[#This Row],[CodigoProyecto]],"!G",CELL("fila",INDIRECT(TablaDatosCompletos[[#This Row],[Referencia]]))+7))=0,"",INDIRECT(CONCATENATE(TablaDatosCompletos[[#This Row],[CodigoProyecto]],"!G",CELL("fila",INDIRECT(TablaDatosCompletos[[#This Row],[Referencia]]))+7)))</f>
        <v>RCR 52: Hectáreas</v>
      </c>
    </row>
    <row r="239" spans="1:22" ht="72.5" x14ac:dyDescent="0.35">
      <c r="A239" s="128">
        <f>DatosGenerales!$D$7</f>
        <v>0</v>
      </c>
      <c r="B239" s="128">
        <f>DatosGenerales!$D$11</f>
        <v>0</v>
      </c>
      <c r="C239" s="128" cm="1">
        <f t="array" aca="1" ref="C239" ca="1">INDIRECT(CONCATENATE(TablaDatosCompletos[[#This Row],[CodigoProyecto]],"!$E$3"))</f>
        <v>0</v>
      </c>
      <c r="D239" s="128" t="str">
        <f ca="1">IF(TablaDatosCompletos[[#This Row],[Proyecto]]=0,"NO","SI")</f>
        <v>NO</v>
      </c>
      <c r="E239" s="129" t="s">
        <v>18</v>
      </c>
      <c r="F239" s="130" t="s">
        <v>227</v>
      </c>
      <c r="G239" s="131" t="s">
        <v>74</v>
      </c>
      <c r="H239" s="132" t="s">
        <v>53</v>
      </c>
      <c r="I239" s="133" t="s">
        <v>54</v>
      </c>
      <c r="J239" s="129" t="s">
        <v>129</v>
      </c>
      <c r="K239" s="134" t="s">
        <v>130</v>
      </c>
      <c r="L239" s="134" t="s">
        <v>596</v>
      </c>
      <c r="M239" s="135" t="str" cm="1">
        <f t="array" aca="1" ref="M239" ca="1">IF(INDIRECT(CONCATENATE(TablaDatosCompletos[[#This Row],[CodigoProyecto]],"!B",CELL("fila",INDIRECT(TablaDatosCompletos[[#This Row],[Referencia]]))))="Incluir","SI","NO")</f>
        <v>NO</v>
      </c>
      <c r="N239" s="136" cm="1">
        <f t="array" aca="1" ref="N239" ca="1">IF(TablaDatosCompletos[[#This Row],[UsarAI]]="NO",0,INDIRECT(CONCATENATE(TablaDatosCompletos[[#This Row],[CodigoProyecto]],"!E",CELL("fila",INDIRECT(TablaDatosCompletos[[#This Row],[Referencia]]))+2)))</f>
        <v>0</v>
      </c>
      <c r="O239" s="134" t="str" cm="1">
        <f t="array" aca="1" ref="O239" ca="1">IF(INDIRECT(CONCATENATE(TablaDatosCompletos[[#This Row],[CodigoProyecto]],"!E",CELL("fila",INDIRECT(TablaDatosCompletos[[#This Row],[Referencia]]))+6))=0,"",INDIRECT(CONCATENATE(TablaDatosCompletos[[#This Row],[CodigoProyecto]],"!E",CELL("fila",INDIRECT(TablaDatosCompletos[[#This Row],[Referencia]]))+6)))</f>
        <v>RCO38</v>
      </c>
      <c r="P239" s="134" t="str" cm="1">
        <f t="array" aca="1" ref="P239"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39" s="134" cm="1">
        <f t="array" aca="1" ref="Q239" ca="1">IF(TablaDatosCompletos[[#This Row],[UsarAI]]="NO",0,INDIRECT(CONCATENATE(TablaDatosCompletos[[#This Row],[CodigoProyecto]],"!H",CELL("fila",INDIRECT(TablaDatosCompletos[[#This Row],[Referencia]]))+6)))</f>
        <v>0</v>
      </c>
      <c r="R239" s="134" t="str" cm="1">
        <f t="array" aca="1" ref="R239" ca="1">IF(INDIRECT(CONCATENATE(TablaDatosCompletos[[#This Row],[CodigoProyecto]],"!G",CELL("fila",INDIRECT(TablaDatosCompletos[[#This Row],[Referencia]]))+6))=0,"",INDIRECT(CONCATENATE(TablaDatosCompletos[[#This Row],[CodigoProyecto]],"!G",CELL("fila",INDIRECT(TablaDatosCompletos[[#This Row],[Referencia]]))+6)))</f>
        <v>RCO 38: Hectáreas</v>
      </c>
      <c r="S239" s="137" t="str" cm="1">
        <f t="array" aca="1" ref="S239" ca="1">IF(INDIRECT(CONCATENATE(TablaDatosCompletos[[#This Row],[CodigoProyecto]],"!E",CELL("fila",INDIRECT(TablaDatosCompletos[[#This Row],[Referencia]]))+7))=0,"",INDIRECT(CONCATENATE(TablaDatosCompletos[[#This Row],[CodigoProyecto]],"!E",CELL("fila",INDIRECT(TablaDatosCompletos[[#This Row],[Referencia]]))+7)))</f>
        <v>RCR50</v>
      </c>
      <c r="T239" s="135" t="str" cm="1">
        <f t="array" aca="1" ref="T239"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239" s="135" cm="1">
        <f t="array" aca="1" ref="U239" ca="1">IF(TablaDatosCompletos[[#This Row],[UsarAI]]="NO",0,INDIRECT(CONCATENATE(TablaDatosCompletos[[#This Row],[CodigoProyecto]],"!H",CELL("fila",INDIRECT(TablaDatosCompletos[[#This Row],[Referencia]]))+7)))</f>
        <v>0</v>
      </c>
      <c r="V239" s="135" t="str" cm="1">
        <f t="array" aca="1" ref="V239" ca="1">IF(INDIRECT(CONCATENATE(TablaDatosCompletos[[#This Row],[CodigoProyecto]],"!G",CELL("fila",INDIRECT(TablaDatosCompletos[[#This Row],[Referencia]]))+7))=0,"",INDIRECT(CONCATENATE(TablaDatosCompletos[[#This Row],[CodigoProyecto]],"!G",CELL("fila",INDIRECT(TablaDatosCompletos[[#This Row],[Referencia]]))+7)))</f>
        <v>RCR 50: Personas</v>
      </c>
    </row>
    <row r="240" spans="1:22" ht="72.5" x14ac:dyDescent="0.35">
      <c r="A240" s="128">
        <f>DatosGenerales!$D$7</f>
        <v>0</v>
      </c>
      <c r="B240" s="128">
        <f>DatosGenerales!$D$11</f>
        <v>0</v>
      </c>
      <c r="C240" s="128" cm="1">
        <f t="array" aca="1" ref="C240" ca="1">INDIRECT(CONCATENATE(TablaDatosCompletos[[#This Row],[CodigoProyecto]],"!$E$3"))</f>
        <v>0</v>
      </c>
      <c r="D240" s="128" t="str">
        <f ca="1">IF(TablaDatosCompletos[[#This Row],[Proyecto]]=0,"NO","SI")</f>
        <v>NO</v>
      </c>
      <c r="E240" s="129" t="s">
        <v>18</v>
      </c>
      <c r="F240" s="130" t="s">
        <v>227</v>
      </c>
      <c r="G240" s="131" t="s">
        <v>74</v>
      </c>
      <c r="H240" s="132" t="s">
        <v>53</v>
      </c>
      <c r="I240" s="133" t="s">
        <v>54</v>
      </c>
      <c r="J240" s="129" t="s">
        <v>131</v>
      </c>
      <c r="K240" s="134" t="s">
        <v>132</v>
      </c>
      <c r="L240" s="134" t="s">
        <v>597</v>
      </c>
      <c r="M240" s="135" t="str" cm="1">
        <f t="array" aca="1" ref="M240" ca="1">IF(INDIRECT(CONCATENATE(TablaDatosCompletos[[#This Row],[CodigoProyecto]],"!B",CELL("fila",INDIRECT(TablaDatosCompletos[[#This Row],[Referencia]]))))="Incluir","SI","NO")</f>
        <v>NO</v>
      </c>
      <c r="N240" s="136" cm="1">
        <f t="array" aca="1" ref="N240" ca="1">IF(TablaDatosCompletos[[#This Row],[UsarAI]]="NO",0,INDIRECT(CONCATENATE(TablaDatosCompletos[[#This Row],[CodigoProyecto]],"!E",CELL("fila",INDIRECT(TablaDatosCompletos[[#This Row],[Referencia]]))+2)))</f>
        <v>0</v>
      </c>
      <c r="O240" s="134" t="str" cm="1">
        <f t="array" aca="1" ref="O240" ca="1">IF(INDIRECT(CONCATENATE(TablaDatosCompletos[[#This Row],[CodigoProyecto]],"!E",CELL("fila",INDIRECT(TablaDatosCompletos[[#This Row],[Referencia]]))+6))=0,"",INDIRECT(CONCATENATE(TablaDatosCompletos[[#This Row],[CodigoProyecto]],"!E",CELL("fila",INDIRECT(TablaDatosCompletos[[#This Row],[Referencia]]))+6)))</f>
        <v>RCO38</v>
      </c>
      <c r="P240" s="134" t="str" cm="1">
        <f t="array" aca="1" ref="P240"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40" s="134" cm="1">
        <f t="array" aca="1" ref="Q240" ca="1">IF(TablaDatosCompletos[[#This Row],[UsarAI]]="NO",0,INDIRECT(CONCATENATE(TablaDatosCompletos[[#This Row],[CodigoProyecto]],"!H",CELL("fila",INDIRECT(TablaDatosCompletos[[#This Row],[Referencia]]))+6)))</f>
        <v>0</v>
      </c>
      <c r="R240" s="134" t="str" cm="1">
        <f t="array" aca="1" ref="R240" ca="1">IF(INDIRECT(CONCATENATE(TablaDatosCompletos[[#This Row],[CodigoProyecto]],"!G",CELL("fila",INDIRECT(TablaDatosCompletos[[#This Row],[Referencia]]))+6))=0,"",INDIRECT(CONCATENATE(TablaDatosCompletos[[#This Row],[CodigoProyecto]],"!G",CELL("fila",INDIRECT(TablaDatosCompletos[[#This Row],[Referencia]]))+6)))</f>
        <v>RCO 38: Hectáreas</v>
      </c>
      <c r="S240" s="137" t="str" cm="1">
        <f t="array" aca="1" ref="S240" ca="1">IF(INDIRECT(CONCATENATE(TablaDatosCompletos[[#This Row],[CodigoProyecto]],"!E",CELL("fila",INDIRECT(TablaDatosCompletos[[#This Row],[Referencia]]))+7))=0,"",INDIRECT(CONCATENATE(TablaDatosCompletos[[#This Row],[CodigoProyecto]],"!E",CELL("fila",INDIRECT(TablaDatosCompletos[[#This Row],[Referencia]]))+7)))</f>
        <v>RCR95</v>
      </c>
      <c r="T240" s="135" t="str" cm="1">
        <f t="array" aca="1" ref="T240"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240" s="135" cm="1">
        <f t="array" aca="1" ref="U240" ca="1">IF(TablaDatosCompletos[[#This Row],[UsarAI]]="NO",0,INDIRECT(CONCATENATE(TablaDatosCompletos[[#This Row],[CodigoProyecto]],"!H",CELL("fila",INDIRECT(TablaDatosCompletos[[#This Row],[Referencia]]))+7)))</f>
        <v>0</v>
      </c>
      <c r="V240" s="135" t="str" cm="1">
        <f t="array" aca="1" ref="V240" ca="1">IF(INDIRECT(CONCATENATE(TablaDatosCompletos[[#This Row],[CodigoProyecto]],"!G",CELL("fila",INDIRECT(TablaDatosCompletos[[#This Row],[Referencia]]))+7))=0,"",INDIRECT(CONCATENATE(TablaDatosCompletos[[#This Row],[CodigoProyecto]],"!G",CELL("fila",INDIRECT(TablaDatosCompletos[[#This Row],[Referencia]]))+7)))</f>
        <v>RCR 95: Personas</v>
      </c>
    </row>
    <row r="241" spans="1:22" ht="145" x14ac:dyDescent="0.35">
      <c r="A241" s="128">
        <f>DatosGenerales!$D$7</f>
        <v>0</v>
      </c>
      <c r="B241" s="128">
        <f>DatosGenerales!$D$11</f>
        <v>0</v>
      </c>
      <c r="C241" s="128" cm="1">
        <f t="array" aca="1" ref="C241" ca="1">INDIRECT(CONCATENATE(TablaDatosCompletos[[#This Row],[CodigoProyecto]],"!$E$3"))</f>
        <v>0</v>
      </c>
      <c r="D241" s="128" t="str">
        <f ca="1">IF(TablaDatosCompletos[[#This Row],[Proyecto]]=0,"NO","SI")</f>
        <v>NO</v>
      </c>
      <c r="E241" s="129" t="s">
        <v>18</v>
      </c>
      <c r="F241" s="130" t="s">
        <v>227</v>
      </c>
      <c r="G241" s="131" t="s">
        <v>74</v>
      </c>
      <c r="H241" s="132" t="s">
        <v>53</v>
      </c>
      <c r="I241" s="133" t="s">
        <v>54</v>
      </c>
      <c r="J241" s="129" t="s">
        <v>133</v>
      </c>
      <c r="K241" s="134" t="s">
        <v>134</v>
      </c>
      <c r="L241" s="134" t="s">
        <v>598</v>
      </c>
      <c r="M241" s="135" t="str" cm="1">
        <f t="array" aca="1" ref="M241" ca="1">IF(INDIRECT(CONCATENATE(TablaDatosCompletos[[#This Row],[CodigoProyecto]],"!B",CELL("fila",INDIRECT(TablaDatosCompletos[[#This Row],[Referencia]]))))="Incluir","SI","NO")</f>
        <v>NO</v>
      </c>
      <c r="N241" s="136" cm="1">
        <f t="array" aca="1" ref="N241" ca="1">IF(TablaDatosCompletos[[#This Row],[UsarAI]]="NO",0,INDIRECT(CONCATENATE(TablaDatosCompletos[[#This Row],[CodigoProyecto]],"!E",CELL("fila",INDIRECT(TablaDatosCompletos[[#This Row],[Referencia]]))+2)))</f>
        <v>0</v>
      </c>
      <c r="O241" s="134" t="str" cm="1">
        <f t="array" aca="1" ref="O241" ca="1">IF(INDIRECT(CONCATENATE(TablaDatosCompletos[[#This Row],[CodigoProyecto]],"!E",CELL("fila",INDIRECT(TablaDatosCompletos[[#This Row],[Referencia]]))+6))=0,"",INDIRECT(CONCATENATE(TablaDatosCompletos[[#This Row],[CodigoProyecto]],"!E",CELL("fila",INDIRECT(TablaDatosCompletos[[#This Row],[Referencia]]))+6)))</f>
        <v>RCO38</v>
      </c>
      <c r="P241" s="134" t="str" cm="1">
        <f t="array" aca="1" ref="P241"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41" s="134" cm="1">
        <f t="array" aca="1" ref="Q241" ca="1">IF(TablaDatosCompletos[[#This Row],[UsarAI]]="NO",0,INDIRECT(CONCATENATE(TablaDatosCompletos[[#This Row],[CodigoProyecto]],"!H",CELL("fila",INDIRECT(TablaDatosCompletos[[#This Row],[Referencia]]))+6)))</f>
        <v>0</v>
      </c>
      <c r="R241" s="134" t="str" cm="1">
        <f t="array" aca="1" ref="R241" ca="1">IF(INDIRECT(CONCATENATE(TablaDatosCompletos[[#This Row],[CodigoProyecto]],"!G",CELL("fila",INDIRECT(TablaDatosCompletos[[#This Row],[Referencia]]))+6))=0,"",INDIRECT(CONCATENATE(TablaDatosCompletos[[#This Row],[CodigoProyecto]],"!G",CELL("fila",INDIRECT(TablaDatosCompletos[[#This Row],[Referencia]]))+6)))</f>
        <v>RCO 38: Hectáreas</v>
      </c>
      <c r="S241" s="137" t="str" cm="1">
        <f t="array" aca="1" ref="S241" ca="1">IF(INDIRECT(CONCATENATE(TablaDatosCompletos[[#This Row],[CodigoProyecto]],"!E",CELL("fila",INDIRECT(TablaDatosCompletos[[#This Row],[Referencia]]))+7))=0,"",INDIRECT(CONCATENATE(TablaDatosCompletos[[#This Row],[CodigoProyecto]],"!E",CELL("fila",INDIRECT(TablaDatosCompletos[[#This Row],[Referencia]]))+7)))</f>
        <v>RCR95</v>
      </c>
      <c r="T241" s="135" t="str" cm="1">
        <f t="array" aca="1" ref="T241"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241" s="135" cm="1">
        <f t="array" aca="1" ref="U241" ca="1">IF(TablaDatosCompletos[[#This Row],[UsarAI]]="NO",0,INDIRECT(CONCATENATE(TablaDatosCompletos[[#This Row],[CodigoProyecto]],"!H",CELL("fila",INDIRECT(TablaDatosCompletos[[#This Row],[Referencia]]))+7)))</f>
        <v>0</v>
      </c>
      <c r="V241" s="135" t="str" cm="1">
        <f t="array" aca="1" ref="V241" ca="1">IF(INDIRECT(CONCATENATE(TablaDatosCompletos[[#This Row],[CodigoProyecto]],"!G",CELL("fila",INDIRECT(TablaDatosCompletos[[#This Row],[Referencia]]))+7))=0,"",INDIRECT(CONCATENATE(TablaDatosCompletos[[#This Row],[CodigoProyecto]],"!G",CELL("fila",INDIRECT(TablaDatosCompletos[[#This Row],[Referencia]]))+7)))</f>
        <v>RCR 95: Personas</v>
      </c>
    </row>
    <row r="242" spans="1:22" ht="72.5" x14ac:dyDescent="0.35">
      <c r="A242" s="128">
        <f>DatosGenerales!$D$7</f>
        <v>0</v>
      </c>
      <c r="B242" s="128">
        <f>DatosGenerales!$D$11</f>
        <v>0</v>
      </c>
      <c r="C242" s="128" cm="1">
        <f t="array" aca="1" ref="C242" ca="1">INDIRECT(CONCATENATE(TablaDatosCompletos[[#This Row],[CodigoProyecto]],"!$E$3"))</f>
        <v>0</v>
      </c>
      <c r="D242" s="128" t="str">
        <f ca="1">IF(TablaDatosCompletos[[#This Row],[Proyecto]]=0,"NO","SI")</f>
        <v>NO</v>
      </c>
      <c r="E242" s="129" t="s">
        <v>18</v>
      </c>
      <c r="F242" s="130" t="s">
        <v>258</v>
      </c>
      <c r="G242" s="131" t="s">
        <v>135</v>
      </c>
      <c r="H242" s="132" t="s">
        <v>55</v>
      </c>
      <c r="I242" s="133" t="s">
        <v>56</v>
      </c>
      <c r="J242" s="129" t="s">
        <v>136</v>
      </c>
      <c r="K242" s="134" t="s">
        <v>137</v>
      </c>
      <c r="L242" s="134" t="s">
        <v>599</v>
      </c>
      <c r="M242" s="135" t="str" cm="1">
        <f t="array" aca="1" ref="M242" ca="1">IF(INDIRECT(CONCATENATE(TablaDatosCompletos[[#This Row],[CodigoProyecto]],"!B",CELL("fila",INDIRECT(TablaDatosCompletos[[#This Row],[Referencia]]))))="Incluir","SI","NO")</f>
        <v>NO</v>
      </c>
      <c r="N242" s="136" cm="1">
        <f t="array" aca="1" ref="N242" ca="1">IF(TablaDatosCompletos[[#This Row],[UsarAI]]="NO",0,INDIRECT(CONCATENATE(TablaDatosCompletos[[#This Row],[CodigoProyecto]],"!E",CELL("fila",INDIRECT(TablaDatosCompletos[[#This Row],[Referencia]]))+2)))</f>
        <v>0</v>
      </c>
      <c r="O242" s="134" t="str" cm="1">
        <f t="array" aca="1" ref="O242" ca="1">IF(INDIRECT(CONCATENATE(TablaDatosCompletos[[#This Row],[CodigoProyecto]],"!E",CELL("fila",INDIRECT(TablaDatosCompletos[[#This Row],[Referencia]]))+6))=0,"",INDIRECT(CONCATENATE(TablaDatosCompletos[[#This Row],[CodigoProyecto]],"!E",CELL("fila",INDIRECT(TablaDatosCompletos[[#This Row],[Referencia]]))+6)))</f>
        <v>RCO65</v>
      </c>
      <c r="P242" s="134" t="str" cm="1">
        <f t="array" aca="1" ref="P242"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242" s="134" cm="1">
        <f t="array" aca="1" ref="Q242" ca="1">IF(TablaDatosCompletos[[#This Row],[UsarAI]]="NO",0,INDIRECT(CONCATENATE(TablaDatosCompletos[[#This Row],[CodigoProyecto]],"!H",CELL("fila",INDIRECT(TablaDatosCompletos[[#This Row],[Referencia]]))+6)))</f>
        <v>0</v>
      </c>
      <c r="R242" s="134" t="str" cm="1">
        <f t="array" aca="1" ref="R242" ca="1">IF(INDIRECT(CONCATENATE(TablaDatosCompletos[[#This Row],[CodigoProyecto]],"!G",CELL("fila",INDIRECT(TablaDatosCompletos[[#This Row],[Referencia]]))+6))=0,"",INDIRECT(CONCATENATE(TablaDatosCompletos[[#This Row],[CodigoProyecto]],"!G",CELL("fila",INDIRECT(TablaDatosCompletos[[#This Row],[Referencia]]))+6)))</f>
        <v>RCO 65: Viviendas</v>
      </c>
      <c r="S242" s="137" t="str" cm="1">
        <f t="array" aca="1" ref="S242" ca="1">IF(INDIRECT(CONCATENATE(TablaDatosCompletos[[#This Row],[CodigoProyecto]],"!E",CELL("fila",INDIRECT(TablaDatosCompletos[[#This Row],[Referencia]]))+7))=0,"",INDIRECT(CONCATENATE(TablaDatosCompletos[[#This Row],[CodigoProyecto]],"!E",CELL("fila",INDIRECT(TablaDatosCompletos[[#This Row],[Referencia]]))+7)))</f>
        <v>RCR67</v>
      </c>
      <c r="T242" s="135" t="str" cm="1">
        <f t="array" aca="1" ref="T242"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242" s="135" cm="1">
        <f t="array" aca="1" ref="U242" ca="1">IF(TablaDatosCompletos[[#This Row],[UsarAI]]="NO",0,INDIRECT(CONCATENATE(TablaDatosCompletos[[#This Row],[CodigoProyecto]],"!H",CELL("fila",INDIRECT(TablaDatosCompletos[[#This Row],[Referencia]]))+7)))</f>
        <v>0</v>
      </c>
      <c r="V242" s="135" t="str" cm="1">
        <f t="array" aca="1" ref="V242" ca="1">IF(INDIRECT(CONCATENATE(TablaDatosCompletos[[#This Row],[CodigoProyecto]],"!G",CELL("fila",INDIRECT(TablaDatosCompletos[[#This Row],[Referencia]]))+7))=0,"",INDIRECT(CONCATENATE(TablaDatosCompletos[[#This Row],[CodigoProyecto]],"!G",CELL("fila",INDIRECT(TablaDatosCompletos[[#This Row],[Referencia]]))+7)))</f>
        <v>RCR 67: Usuarios/año</v>
      </c>
    </row>
    <row r="243" spans="1:22" ht="130.5" x14ac:dyDescent="0.35">
      <c r="A243" s="128">
        <f>DatosGenerales!$D$7</f>
        <v>0</v>
      </c>
      <c r="B243" s="128">
        <f>DatosGenerales!$D$11</f>
        <v>0</v>
      </c>
      <c r="C243" s="128" cm="1">
        <f t="array" aca="1" ref="C243" ca="1">INDIRECT(CONCATENATE(TablaDatosCompletos[[#This Row],[CodigoProyecto]],"!$E$3"))</f>
        <v>0</v>
      </c>
      <c r="D243" s="128" t="str">
        <f ca="1">IF(TablaDatosCompletos[[#This Row],[Proyecto]]=0,"NO","SI")</f>
        <v>NO</v>
      </c>
      <c r="E243" s="129" t="s">
        <v>18</v>
      </c>
      <c r="F243" s="130" t="s">
        <v>258</v>
      </c>
      <c r="G243" s="131" t="s">
        <v>135</v>
      </c>
      <c r="H243" s="132" t="s">
        <v>55</v>
      </c>
      <c r="I243" s="136" t="s">
        <v>56</v>
      </c>
      <c r="J243" s="129" t="s">
        <v>138</v>
      </c>
      <c r="K243" s="134" t="s">
        <v>139</v>
      </c>
      <c r="L243" s="134" t="s">
        <v>600</v>
      </c>
      <c r="M243" s="135" t="str" cm="1">
        <f t="array" aca="1" ref="M243" ca="1">IF(INDIRECT(CONCATENATE(TablaDatosCompletos[[#This Row],[CodigoProyecto]],"!B",CELL("fila",INDIRECT(TablaDatosCompletos[[#This Row],[Referencia]]))))="Incluir","SI","NO")</f>
        <v>NO</v>
      </c>
      <c r="N243" s="136" cm="1">
        <f t="array" aca="1" ref="N243" ca="1">IF(TablaDatosCompletos[[#This Row],[UsarAI]]="NO",0,INDIRECT(CONCATENATE(TablaDatosCompletos[[#This Row],[CodigoProyecto]],"!E",CELL("fila",INDIRECT(TablaDatosCompletos[[#This Row],[Referencia]]))+2)))</f>
        <v>0</v>
      </c>
      <c r="O243" s="134" t="str" cm="1">
        <f t="array" aca="1" ref="O243" ca="1">IF(INDIRECT(CONCATENATE(TablaDatosCompletos[[#This Row],[CodigoProyecto]],"!E",CELL("fila",INDIRECT(TablaDatosCompletos[[#This Row],[Referencia]]))+6))=0,"",INDIRECT(CONCATENATE(TablaDatosCompletos[[#This Row],[CodigoProyecto]],"!E",CELL("fila",INDIRECT(TablaDatosCompletos[[#This Row],[Referencia]]))+6)))</f>
        <v>RCO113</v>
      </c>
      <c r="P243" s="134" t="str" cm="1">
        <f t="array" aca="1" ref="P243"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243" s="134" cm="1">
        <f t="array" aca="1" ref="Q243" ca="1">IF(TablaDatosCompletos[[#This Row],[UsarAI]]="NO",0,INDIRECT(CONCATENATE(TablaDatosCompletos[[#This Row],[CodigoProyecto]],"!H",CELL("fila",INDIRECT(TablaDatosCompletos[[#This Row],[Referencia]]))+6)))</f>
        <v>0</v>
      </c>
      <c r="R243" s="134" t="str" cm="1">
        <f t="array" aca="1" ref="R243" ca="1">IF(INDIRECT(CONCATENATE(TablaDatosCompletos[[#This Row],[CodigoProyecto]],"!G",CELL("fila",INDIRECT(TablaDatosCompletos[[#This Row],[Referencia]]))+6))=0,"",INDIRECT(CONCATENATE(TablaDatosCompletos[[#This Row],[CodigoProyecto]],"!G",CELL("fila",INDIRECT(TablaDatosCompletos[[#This Row],[Referencia]]))+6)))</f>
        <v>RCO 113:Personas</v>
      </c>
      <c r="S243" s="137" t="str" cm="1">
        <f t="array" aca="1" ref="S243" ca="1">IF(INDIRECT(CONCATENATE(TablaDatosCompletos[[#This Row],[CodigoProyecto]],"!E",CELL("fila",INDIRECT(TablaDatosCompletos[[#This Row],[Referencia]]))+7))=0,"",INDIRECT(CONCATENATE(TablaDatosCompletos[[#This Row],[CodigoProyecto]],"!E",CELL("fila",INDIRECT(TablaDatosCompletos[[#This Row],[Referencia]]))+7)))</f>
        <v>ESR113</v>
      </c>
      <c r="T243" s="135" t="str" cm="1">
        <f t="array" aca="1" ref="T243"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243" s="135" cm="1">
        <f t="array" aca="1" ref="U243" ca="1">IF(TablaDatosCompletos[[#This Row],[UsarAI]]="NO",0,INDIRECT(CONCATENATE(TablaDatosCompletos[[#This Row],[CodigoProyecto]],"!H",CELL("fila",INDIRECT(TablaDatosCompletos[[#This Row],[Referencia]]))+7)))</f>
        <v>0</v>
      </c>
      <c r="V243" s="135" t="str" cm="1">
        <f t="array" aca="1" ref="V243" ca="1">IF(INDIRECT(CONCATENATE(TablaDatosCompletos[[#This Row],[CodigoProyecto]],"!G",CELL("fila",INDIRECT(TablaDatosCompletos[[#This Row],[Referencia]]))+7))=0,"",INDIRECT(CONCATENATE(TablaDatosCompletos[[#This Row],[CodigoProyecto]],"!G",CELL("fila",INDIRECT(TablaDatosCompletos[[#This Row],[Referencia]]))+7)))</f>
        <v>ESR113:Personas</v>
      </c>
    </row>
    <row r="244" spans="1:22" ht="130.5" x14ac:dyDescent="0.35">
      <c r="A244" s="128">
        <f>DatosGenerales!$D$7</f>
        <v>0</v>
      </c>
      <c r="B244" s="128">
        <f>DatosGenerales!$D$11</f>
        <v>0</v>
      </c>
      <c r="C244" s="128" cm="1">
        <f t="array" aca="1" ref="C244" ca="1">INDIRECT(CONCATENATE(TablaDatosCompletos[[#This Row],[CodigoProyecto]],"!$E$3"))</f>
        <v>0</v>
      </c>
      <c r="D244" s="128" t="str">
        <f ca="1">IF(TablaDatosCompletos[[#This Row],[Proyecto]]=0,"NO","SI")</f>
        <v>NO</v>
      </c>
      <c r="E244" s="129" t="s">
        <v>18</v>
      </c>
      <c r="F244" s="130" t="s">
        <v>258</v>
      </c>
      <c r="G244" s="131" t="s">
        <v>135</v>
      </c>
      <c r="H244" s="132" t="s">
        <v>55</v>
      </c>
      <c r="I244" s="136" t="s">
        <v>56</v>
      </c>
      <c r="J244" s="129" t="s">
        <v>140</v>
      </c>
      <c r="K244" s="134" t="s">
        <v>141</v>
      </c>
      <c r="L244" s="134" t="s">
        <v>601</v>
      </c>
      <c r="M244" s="135" t="str" cm="1">
        <f t="array" aca="1" ref="M244" ca="1">IF(INDIRECT(CONCATENATE(TablaDatosCompletos[[#This Row],[CodigoProyecto]],"!B",CELL("fila",INDIRECT(TablaDatosCompletos[[#This Row],[Referencia]]))))="Incluir","SI","NO")</f>
        <v>NO</v>
      </c>
      <c r="N244" s="136" cm="1">
        <f t="array" aca="1" ref="N244" ca="1">IF(TablaDatosCompletos[[#This Row],[UsarAI]]="NO",0,INDIRECT(CONCATENATE(TablaDatosCompletos[[#This Row],[CodigoProyecto]],"!E",CELL("fila",INDIRECT(TablaDatosCompletos[[#This Row],[Referencia]]))+2)))</f>
        <v>0</v>
      </c>
      <c r="O244" s="134" t="str" cm="1">
        <f t="array" aca="1" ref="O244" ca="1">IF(INDIRECT(CONCATENATE(TablaDatosCompletos[[#This Row],[CodigoProyecto]],"!E",CELL("fila",INDIRECT(TablaDatosCompletos[[#This Row],[Referencia]]))+6))=0,"",INDIRECT(CONCATENATE(TablaDatosCompletos[[#This Row],[CodigoProyecto]],"!E",CELL("fila",INDIRECT(TablaDatosCompletos[[#This Row],[Referencia]]))+6)))</f>
        <v>RCO113</v>
      </c>
      <c r="P244" s="134" t="str" cm="1">
        <f t="array" aca="1" ref="P244"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244" s="134" cm="1">
        <f t="array" aca="1" ref="Q244" ca="1">IF(TablaDatosCompletos[[#This Row],[UsarAI]]="NO",0,INDIRECT(CONCATENATE(TablaDatosCompletos[[#This Row],[CodigoProyecto]],"!H",CELL("fila",INDIRECT(TablaDatosCompletos[[#This Row],[Referencia]]))+6)))</f>
        <v>0</v>
      </c>
      <c r="R244" s="134" t="str" cm="1">
        <f t="array" aca="1" ref="R244" ca="1">IF(INDIRECT(CONCATENATE(TablaDatosCompletos[[#This Row],[CodigoProyecto]],"!G",CELL("fila",INDIRECT(TablaDatosCompletos[[#This Row],[Referencia]]))+6))=0,"",INDIRECT(CONCATENATE(TablaDatosCompletos[[#This Row],[CodigoProyecto]],"!G",CELL("fila",INDIRECT(TablaDatosCompletos[[#This Row],[Referencia]]))+6)))</f>
        <v>RCO 113:Personas</v>
      </c>
      <c r="S244" s="137" t="str" cm="1">
        <f t="array" aca="1" ref="S244" ca="1">IF(INDIRECT(CONCATENATE(TablaDatosCompletos[[#This Row],[CodigoProyecto]],"!E",CELL("fila",INDIRECT(TablaDatosCompletos[[#This Row],[Referencia]]))+7))=0,"",INDIRECT(CONCATENATE(TablaDatosCompletos[[#This Row],[CodigoProyecto]],"!E",CELL("fila",INDIRECT(TablaDatosCompletos[[#This Row],[Referencia]]))+7)))</f>
        <v>ESR113</v>
      </c>
      <c r="T244" s="135" t="str" cm="1">
        <f t="array" aca="1" ref="T244"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244" s="135" cm="1">
        <f t="array" aca="1" ref="U244" ca="1">IF(TablaDatosCompletos[[#This Row],[UsarAI]]="NO",0,INDIRECT(CONCATENATE(TablaDatosCompletos[[#This Row],[CodigoProyecto]],"!H",CELL("fila",INDIRECT(TablaDatosCompletos[[#This Row],[Referencia]]))+7)))</f>
        <v>0</v>
      </c>
      <c r="V244" s="135" t="str" cm="1">
        <f t="array" aca="1" ref="V244" ca="1">IF(INDIRECT(CONCATENATE(TablaDatosCompletos[[#This Row],[CodigoProyecto]],"!G",CELL("fila",INDIRECT(TablaDatosCompletos[[#This Row],[Referencia]]))+7))=0,"",INDIRECT(CONCATENATE(TablaDatosCompletos[[#This Row],[CodigoProyecto]],"!G",CELL("fila",INDIRECT(TablaDatosCompletos[[#This Row],[Referencia]]))+7)))</f>
        <v>ESR113:Personas</v>
      </c>
    </row>
    <row r="245" spans="1:22" ht="72.5" x14ac:dyDescent="0.35">
      <c r="A245" s="128">
        <f>DatosGenerales!$D$7</f>
        <v>0</v>
      </c>
      <c r="B245" s="128">
        <f>DatosGenerales!$D$11</f>
        <v>0</v>
      </c>
      <c r="C245" s="128" cm="1">
        <f t="array" aca="1" ref="C245" ca="1">INDIRECT(CONCATENATE(TablaDatosCompletos[[#This Row],[CodigoProyecto]],"!$E$3"))</f>
        <v>0</v>
      </c>
      <c r="D245" s="128" t="str">
        <f ca="1">IF(TablaDatosCompletos[[#This Row],[Proyecto]]=0,"NO","SI")</f>
        <v>NO</v>
      </c>
      <c r="E245" s="129" t="s">
        <v>18</v>
      </c>
      <c r="F245" s="130" t="s">
        <v>262</v>
      </c>
      <c r="G245" s="131" t="s">
        <v>142</v>
      </c>
      <c r="H245" s="132" t="s">
        <v>57</v>
      </c>
      <c r="I245" s="136" t="s">
        <v>58</v>
      </c>
      <c r="J245" s="129" t="s">
        <v>143</v>
      </c>
      <c r="K245" s="134" t="s">
        <v>144</v>
      </c>
      <c r="L245" s="134" t="s">
        <v>602</v>
      </c>
      <c r="M245" s="135" t="str" cm="1">
        <f t="array" aca="1" ref="M245" ca="1">IF(INDIRECT(CONCATENATE(TablaDatosCompletos[[#This Row],[CodigoProyecto]],"!B",CELL("fila",INDIRECT(TablaDatosCompletos[[#This Row],[Referencia]]))))="Incluir","SI","NO")</f>
        <v>NO</v>
      </c>
      <c r="N245" s="136" cm="1">
        <f t="array" aca="1" ref="N245" ca="1">IF(TablaDatosCompletos[[#This Row],[UsarAI]]="NO",0,INDIRECT(CONCATENATE(TablaDatosCompletos[[#This Row],[CodigoProyecto]],"!E",CELL("fila",INDIRECT(TablaDatosCompletos[[#This Row],[Referencia]]))+2)))</f>
        <v>0</v>
      </c>
      <c r="O245" s="134" t="str" cm="1">
        <f t="array" aca="1" ref="O245" ca="1">IF(INDIRECT(CONCATENATE(TablaDatosCompletos[[#This Row],[CodigoProyecto]],"!E",CELL("fila",INDIRECT(TablaDatosCompletos[[#This Row],[Referencia]]))+6))=0,"",INDIRECT(CONCATENATE(TablaDatosCompletos[[#This Row],[CodigoProyecto]],"!E",CELL("fila",INDIRECT(TablaDatosCompletos[[#This Row],[Referencia]]))+6)))</f>
        <v>RCO77</v>
      </c>
      <c r="P245" s="134" t="str" cm="1">
        <f t="array" aca="1" ref="P245"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245" s="134" cm="1">
        <f t="array" aca="1" ref="Q245" ca="1">IF(TablaDatosCompletos[[#This Row],[UsarAI]]="NO",0,INDIRECT(CONCATENATE(TablaDatosCompletos[[#This Row],[CodigoProyecto]],"!H",CELL("fila",INDIRECT(TablaDatosCompletos[[#This Row],[Referencia]]))+6)))</f>
        <v>0</v>
      </c>
      <c r="R245" s="134" t="str" cm="1">
        <f t="array" aca="1" ref="R245"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245" s="137" t="str" cm="1">
        <f t="array" aca="1" ref="S245" ca="1">IF(INDIRECT(CONCATENATE(TablaDatosCompletos[[#This Row],[CodigoProyecto]],"!E",CELL("fila",INDIRECT(TablaDatosCompletos[[#This Row],[Referencia]]))+7))=0,"",INDIRECT(CONCATENATE(TablaDatosCompletos[[#This Row],[CodigoProyecto]],"!E",CELL("fila",INDIRECT(TablaDatosCompletos[[#This Row],[Referencia]]))+7)))</f>
        <v>RCR77</v>
      </c>
      <c r="T245" s="135" t="str" cm="1">
        <f t="array" aca="1" ref="T245"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45" s="135" cm="1">
        <f t="array" aca="1" ref="U245" ca="1">IF(TablaDatosCompletos[[#This Row],[UsarAI]]="NO",0,INDIRECT(CONCATENATE(TablaDatosCompletos[[#This Row],[CodigoProyecto]],"!H",CELL("fila",INDIRECT(TablaDatosCompletos[[#This Row],[Referencia]]))+7)))</f>
        <v>0</v>
      </c>
      <c r="V245" s="135" t="str" cm="1">
        <f t="array" aca="1" ref="V245" ca="1">IF(INDIRECT(CONCATENATE(TablaDatosCompletos[[#This Row],[CodigoProyecto]],"!G",CELL("fila",INDIRECT(TablaDatosCompletos[[#This Row],[Referencia]]))+7))=0,"",INDIRECT(CONCATENATE(TablaDatosCompletos[[#This Row],[CodigoProyecto]],"!G",CELL("fila",INDIRECT(TablaDatosCompletos[[#This Row],[Referencia]]))+7)))</f>
        <v>Visitantes / año</v>
      </c>
    </row>
    <row r="246" spans="1:22" ht="72.5" x14ac:dyDescent="0.35">
      <c r="A246" s="128">
        <f>DatosGenerales!$D$7</f>
        <v>0</v>
      </c>
      <c r="B246" s="128">
        <f>DatosGenerales!$D$11</f>
        <v>0</v>
      </c>
      <c r="C246" s="128" cm="1">
        <f t="array" aca="1" ref="C246" ca="1">INDIRECT(CONCATENATE(TablaDatosCompletos[[#This Row],[CodigoProyecto]],"!$E$3"))</f>
        <v>0</v>
      </c>
      <c r="D246" s="128" t="str">
        <f ca="1">IF(TablaDatosCompletos[[#This Row],[Proyecto]]=0,"NO","SI")</f>
        <v>NO</v>
      </c>
      <c r="E246" s="129" t="s">
        <v>18</v>
      </c>
      <c r="F246" s="130" t="s">
        <v>262</v>
      </c>
      <c r="G246" s="131" t="s">
        <v>142</v>
      </c>
      <c r="H246" s="132" t="s">
        <v>57</v>
      </c>
      <c r="I246" s="136" t="s">
        <v>58</v>
      </c>
      <c r="J246" s="129" t="s">
        <v>145</v>
      </c>
      <c r="K246" s="134" t="s">
        <v>146</v>
      </c>
      <c r="L246" s="134" t="s">
        <v>603</v>
      </c>
      <c r="M246" s="135" t="str" cm="1">
        <f t="array" aca="1" ref="M246" ca="1">IF(INDIRECT(CONCATENATE(TablaDatosCompletos[[#This Row],[CodigoProyecto]],"!B",CELL("fila",INDIRECT(TablaDatosCompletos[[#This Row],[Referencia]]))))="Incluir","SI","NO")</f>
        <v>NO</v>
      </c>
      <c r="N246" s="136" cm="1">
        <f t="array" aca="1" ref="N246" ca="1">IF(TablaDatosCompletos[[#This Row],[UsarAI]]="NO",0,INDIRECT(CONCATENATE(TablaDatosCompletos[[#This Row],[CodigoProyecto]],"!E",CELL("fila",INDIRECT(TablaDatosCompletos[[#This Row],[Referencia]]))+2)))</f>
        <v>0</v>
      </c>
      <c r="O246" s="134" t="str" cm="1">
        <f t="array" aca="1" ref="O246" ca="1">IF(INDIRECT(CONCATENATE(TablaDatosCompletos[[#This Row],[CodigoProyecto]],"!E",CELL("fila",INDIRECT(TablaDatosCompletos[[#This Row],[Referencia]]))+6))=0,"",INDIRECT(CONCATENATE(TablaDatosCompletos[[#This Row],[CodigoProyecto]],"!E",CELL("fila",INDIRECT(TablaDatosCompletos[[#This Row],[Referencia]]))+6)))</f>
        <v>RCO77</v>
      </c>
      <c r="P246" s="134" t="str" cm="1">
        <f t="array" aca="1" ref="P246"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246" s="134" cm="1">
        <f t="array" aca="1" ref="Q246" ca="1">IF(TablaDatosCompletos[[#This Row],[UsarAI]]="NO",0,INDIRECT(CONCATENATE(TablaDatosCompletos[[#This Row],[CodigoProyecto]],"!H",CELL("fila",INDIRECT(TablaDatosCompletos[[#This Row],[Referencia]]))+6)))</f>
        <v>0</v>
      </c>
      <c r="R246" s="134" t="str" cm="1">
        <f t="array" aca="1" ref="R246"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246" s="137" t="str" cm="1">
        <f t="array" aca="1" ref="S246" ca="1">IF(INDIRECT(CONCATENATE(TablaDatosCompletos[[#This Row],[CodigoProyecto]],"!E",CELL("fila",INDIRECT(TablaDatosCompletos[[#This Row],[Referencia]]))+7))=0,"",INDIRECT(CONCATENATE(TablaDatosCompletos[[#This Row],[CodigoProyecto]],"!E",CELL("fila",INDIRECT(TablaDatosCompletos[[#This Row],[Referencia]]))+7)))</f>
        <v>RCR77</v>
      </c>
      <c r="T246" s="128" t="str" cm="1">
        <f t="array" aca="1" ref="T246"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46" s="135" cm="1">
        <f t="array" aca="1" ref="U246" ca="1">IF(TablaDatosCompletos[[#This Row],[UsarAI]]="NO",0,INDIRECT(CONCATENATE(TablaDatosCompletos[[#This Row],[CodigoProyecto]],"!H",CELL("fila",INDIRECT(TablaDatosCompletos[[#This Row],[Referencia]]))+7)))</f>
        <v>0</v>
      </c>
      <c r="V246" s="128" t="str" cm="1">
        <f t="array" aca="1" ref="V246" ca="1">IF(INDIRECT(CONCATENATE(TablaDatosCompletos[[#This Row],[CodigoProyecto]],"!G",CELL("fila",INDIRECT(TablaDatosCompletos[[#This Row],[Referencia]]))+7))=0,"",INDIRECT(CONCATENATE(TablaDatosCompletos[[#This Row],[CodigoProyecto]],"!G",CELL("fila",INDIRECT(TablaDatosCompletos[[#This Row],[Referencia]]))+7)))</f>
        <v>Visitantes / año</v>
      </c>
    </row>
    <row r="247" spans="1:22" ht="72.5" x14ac:dyDescent="0.35">
      <c r="A247" s="128">
        <f>DatosGenerales!$D$7</f>
        <v>0</v>
      </c>
      <c r="B247" s="128">
        <f>DatosGenerales!$D$11</f>
        <v>0</v>
      </c>
      <c r="C247" s="128" cm="1">
        <f t="array" aca="1" ref="C247" ca="1">INDIRECT(CONCATENATE(TablaDatosCompletos[[#This Row],[CodigoProyecto]],"!$E$3"))</f>
        <v>0</v>
      </c>
      <c r="D247" s="128" t="str">
        <f ca="1">IF(TablaDatosCompletos[[#This Row],[Proyecto]]=0,"NO","SI")</f>
        <v>NO</v>
      </c>
      <c r="E247" s="129" t="s">
        <v>18</v>
      </c>
      <c r="F247" s="130" t="s">
        <v>262</v>
      </c>
      <c r="G247" s="131" t="s">
        <v>142</v>
      </c>
      <c r="H247" s="132" t="s">
        <v>57</v>
      </c>
      <c r="I247" s="136" t="s">
        <v>58</v>
      </c>
      <c r="J247" s="129" t="s">
        <v>147</v>
      </c>
      <c r="K247" s="134" t="s">
        <v>148</v>
      </c>
      <c r="L247" s="134" t="s">
        <v>604</v>
      </c>
      <c r="M247" s="135" t="str" cm="1">
        <f t="array" aca="1" ref="M247" ca="1">IF(INDIRECT(CONCATENATE(TablaDatosCompletos[[#This Row],[CodigoProyecto]],"!B",CELL("fila",INDIRECT(TablaDatosCompletos[[#This Row],[Referencia]]))))="Incluir","SI","NO")</f>
        <v>NO</v>
      </c>
      <c r="N247" s="136" cm="1">
        <f t="array" aca="1" ref="N247" ca="1">IF(TablaDatosCompletos[[#This Row],[UsarAI]]="NO",0,INDIRECT(CONCATENATE(TablaDatosCompletos[[#This Row],[CodigoProyecto]],"!E",CELL("fila",INDIRECT(TablaDatosCompletos[[#This Row],[Referencia]]))+2)))</f>
        <v>0</v>
      </c>
      <c r="O247" s="134" t="str" cm="1">
        <f t="array" aca="1" ref="O247" ca="1">IF(INDIRECT(CONCATENATE(TablaDatosCompletos[[#This Row],[CodigoProyecto]],"!E",CELL("fila",INDIRECT(TablaDatosCompletos[[#This Row],[Referencia]]))+6))=0,"",INDIRECT(CONCATENATE(TablaDatosCompletos[[#This Row],[CodigoProyecto]],"!E",CELL("fila",INDIRECT(TablaDatosCompletos[[#This Row],[Referencia]]))+6)))</f>
        <v>RCO114</v>
      </c>
      <c r="P247" s="134" t="str" cm="1">
        <f t="array" aca="1" ref="P247"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247" s="134" cm="1">
        <f t="array" aca="1" ref="Q247" ca="1">IF(TablaDatosCompletos[[#This Row],[UsarAI]]="NO",0,INDIRECT(CONCATENATE(TablaDatosCompletos[[#This Row],[CodigoProyecto]],"!H",CELL("fila",INDIRECT(TablaDatosCompletos[[#This Row],[Referencia]]))+6)))</f>
        <v>0</v>
      </c>
      <c r="R247" s="134" t="str" cm="1">
        <f t="array" aca="1" ref="R247" ca="1">IF(INDIRECT(CONCATENATE(TablaDatosCompletos[[#This Row],[CodigoProyecto]],"!G",CELL("fila",INDIRECT(TablaDatosCompletos[[#This Row],[Referencia]]))+6))=0,"",INDIRECT(CONCATENATE(TablaDatosCompletos[[#This Row],[CodigoProyecto]],"!G",CELL("fila",INDIRECT(TablaDatosCompletos[[#This Row],[Referencia]]))+6)))</f>
        <v>RCO 114: Metros cuadrados</v>
      </c>
      <c r="S247" s="137" t="str" cm="1">
        <f t="array" aca="1" ref="S247" ca="1">IF(INDIRECT(CONCATENATE(TablaDatosCompletos[[#This Row],[CodigoProyecto]],"!E",CELL("fila",INDIRECT(TablaDatosCompletos[[#This Row],[Referencia]]))+7))=0,"",INDIRECT(CONCATENATE(TablaDatosCompletos[[#This Row],[CodigoProyecto]],"!E",CELL("fila",INDIRECT(TablaDatosCompletos[[#This Row],[Referencia]]))+7)))</f>
        <v>RCR77</v>
      </c>
      <c r="T247" s="128" t="str" cm="1">
        <f t="array" aca="1" ref="T247"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47" s="135" cm="1">
        <f t="array" aca="1" ref="U247" ca="1">IF(TablaDatosCompletos[[#This Row],[UsarAI]]="NO",0,INDIRECT(CONCATENATE(TablaDatosCompletos[[#This Row],[CodigoProyecto]],"!H",CELL("fila",INDIRECT(TablaDatosCompletos[[#This Row],[Referencia]]))+7)))</f>
        <v>0</v>
      </c>
      <c r="V247" s="128" t="str" cm="1">
        <f t="array" aca="1" ref="V247" ca="1">IF(INDIRECT(CONCATENATE(TablaDatosCompletos[[#This Row],[CodigoProyecto]],"!G",CELL("fila",INDIRECT(TablaDatosCompletos[[#This Row],[Referencia]]))+7))=0,"",INDIRECT(CONCATENATE(TablaDatosCompletos[[#This Row],[CodigoProyecto]],"!G",CELL("fila",INDIRECT(TablaDatosCompletos[[#This Row],[Referencia]]))+7)))</f>
        <v>Visitantes / año</v>
      </c>
    </row>
    <row r="248" spans="1:22" ht="72.5" x14ac:dyDescent="0.35">
      <c r="A248" s="128">
        <f>DatosGenerales!$D$7</f>
        <v>0</v>
      </c>
      <c r="B248" s="128">
        <f>DatosGenerales!$D$11</f>
        <v>0</v>
      </c>
      <c r="C248" s="128" cm="1">
        <f t="array" aca="1" ref="C248" ca="1">INDIRECT(CONCATENATE(TablaDatosCompletos[[#This Row],[CodigoProyecto]],"!$E$3"))</f>
        <v>0</v>
      </c>
      <c r="D248" s="128" t="str">
        <f ca="1">IF(TablaDatosCompletos[[#This Row],[Proyecto]]=0,"NO","SI")</f>
        <v>NO</v>
      </c>
      <c r="E248" s="129" t="s">
        <v>18</v>
      </c>
      <c r="F248" s="130" t="s">
        <v>262</v>
      </c>
      <c r="G248" s="131" t="s">
        <v>142</v>
      </c>
      <c r="H248" s="132" t="s">
        <v>57</v>
      </c>
      <c r="I248" s="136" t="s">
        <v>58</v>
      </c>
      <c r="J248" s="129" t="s">
        <v>149</v>
      </c>
      <c r="K248" s="134" t="s">
        <v>150</v>
      </c>
      <c r="L248" s="134" t="s">
        <v>605</v>
      </c>
      <c r="M248" s="135" t="str" cm="1">
        <f t="array" aca="1" ref="M248" ca="1">IF(INDIRECT(CONCATENATE(TablaDatosCompletos[[#This Row],[CodigoProyecto]],"!B",CELL("fila",INDIRECT(TablaDatosCompletos[[#This Row],[Referencia]]))))="Incluir","SI","NO")</f>
        <v>NO</v>
      </c>
      <c r="N248" s="136" cm="1">
        <f t="array" aca="1" ref="N248" ca="1">IF(TablaDatosCompletos[[#This Row],[UsarAI]]="NO",0,INDIRECT(CONCATENATE(TablaDatosCompletos[[#This Row],[CodigoProyecto]],"!E",CELL("fila",INDIRECT(TablaDatosCompletos[[#This Row],[Referencia]]))+2)))</f>
        <v>0</v>
      </c>
      <c r="O248" s="134" t="str" cm="1">
        <f t="array" aca="1" ref="O248" ca="1">IF(INDIRECT(CONCATENATE(TablaDatosCompletos[[#This Row],[CodigoProyecto]],"!E",CELL("fila",INDIRECT(TablaDatosCompletos[[#This Row],[Referencia]]))+6))=0,"",INDIRECT(CONCATENATE(TablaDatosCompletos[[#This Row],[CodigoProyecto]],"!E",CELL("fila",INDIRECT(TablaDatosCompletos[[#This Row],[Referencia]]))+6)))</f>
        <v>RCO77</v>
      </c>
      <c r="P248" s="134" t="str" cm="1">
        <f t="array" aca="1" ref="P248"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248" s="134" cm="1">
        <f t="array" aca="1" ref="Q248" ca="1">IF(TablaDatosCompletos[[#This Row],[UsarAI]]="NO",0,INDIRECT(CONCATENATE(TablaDatosCompletos[[#This Row],[CodigoProyecto]],"!H",CELL("fila",INDIRECT(TablaDatosCompletos[[#This Row],[Referencia]]))+6)))</f>
        <v>0</v>
      </c>
      <c r="R248" s="134" t="str" cm="1">
        <f t="array" aca="1" ref="R248"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248" s="137" t="str" cm="1">
        <f t="array" aca="1" ref="S248" ca="1">IF(INDIRECT(CONCATENATE(TablaDatosCompletos[[#This Row],[CodigoProyecto]],"!E",CELL("fila",INDIRECT(TablaDatosCompletos[[#This Row],[Referencia]]))+7))=0,"",INDIRECT(CONCATENATE(TablaDatosCompletos[[#This Row],[CodigoProyecto]],"!E",CELL("fila",INDIRECT(TablaDatosCompletos[[#This Row],[Referencia]]))+7)))</f>
        <v>RCR77</v>
      </c>
      <c r="T248" s="128" t="str" cm="1">
        <f t="array" aca="1" ref="T248"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48" s="135" cm="1">
        <f t="array" aca="1" ref="U248" ca="1">IF(TablaDatosCompletos[[#This Row],[UsarAI]]="NO",0,INDIRECT(CONCATENATE(TablaDatosCompletos[[#This Row],[CodigoProyecto]],"!H",CELL("fila",INDIRECT(TablaDatosCompletos[[#This Row],[Referencia]]))+7)))</f>
        <v>0</v>
      </c>
      <c r="V248" s="128" t="str" cm="1">
        <f t="array" aca="1" ref="V248" ca="1">IF(INDIRECT(CONCATENATE(TablaDatosCompletos[[#This Row],[CodigoProyecto]],"!G",CELL("fila",INDIRECT(TablaDatosCompletos[[#This Row],[Referencia]]))+7))=0,"",INDIRECT(CONCATENATE(TablaDatosCompletos[[#This Row],[CodigoProyecto]],"!G",CELL("fila",INDIRECT(TablaDatosCompletos[[#This Row],[Referencia]]))+7)))</f>
        <v>Visitantes / año</v>
      </c>
    </row>
    <row r="249" spans="1:22" ht="87" x14ac:dyDescent="0.35">
      <c r="A249" s="17">
        <f>DatosGenerales!$D$7</f>
        <v>0</v>
      </c>
      <c r="B249" s="17">
        <f>DatosGenerales!$D$11</f>
        <v>0</v>
      </c>
      <c r="C249" s="17" cm="1">
        <f t="array" aca="1" ref="C249" ca="1">INDIRECT(CONCATENATE(TablaDatosCompletos[[#This Row],[CodigoProyecto]],"!$E$3"))</f>
        <v>0</v>
      </c>
      <c r="D249" s="17" t="str">
        <f ca="1">IF(TablaDatosCompletos[[#This Row],[Proyecto]]=0,"NO","SI")</f>
        <v>NO</v>
      </c>
      <c r="E249" s="17" t="s">
        <v>20</v>
      </c>
      <c r="F249" s="17" t="s">
        <v>221</v>
      </c>
      <c r="G249" s="20" t="s">
        <v>222</v>
      </c>
      <c r="H249" s="20" t="s">
        <v>37</v>
      </c>
      <c r="I249" s="19" t="s">
        <v>38</v>
      </c>
      <c r="J249" s="17" t="s">
        <v>65</v>
      </c>
      <c r="K249" s="18" t="s">
        <v>66</v>
      </c>
      <c r="L249" s="18" t="s">
        <v>606</v>
      </c>
      <c r="M249" s="18" t="str" cm="1">
        <f t="array" aca="1" ref="M249" ca="1">IF(INDIRECT(CONCATENATE(TablaDatosCompletos[[#This Row],[CodigoProyecto]],"!B",CELL("fila",INDIRECT(TablaDatosCompletos[[#This Row],[Referencia]]))))="Incluir","SI","NO")</f>
        <v>NO</v>
      </c>
      <c r="N249" s="40" cm="1">
        <f t="array" aca="1" ref="N249" ca="1">IF(TablaDatosCompletos[[#This Row],[UsarAI]]="NO",0,INDIRECT(CONCATENATE(TablaDatosCompletos[[#This Row],[CodigoProyecto]],"!E",CELL("fila",INDIRECT(TablaDatosCompletos[[#This Row],[Referencia]]))+2)))</f>
        <v>0</v>
      </c>
      <c r="O249" s="18" t="str" cm="1">
        <f t="array" aca="1" ref="O249" ca="1">IF(INDIRECT(CONCATENATE(TablaDatosCompletos[[#This Row],[CodigoProyecto]],"!E",CELL("fila",INDIRECT(TablaDatosCompletos[[#This Row],[Referencia]]))+6))=0,"",INDIRECT(CONCATENATE(TablaDatosCompletos[[#This Row],[CodigoProyecto]],"!E",CELL("fila",INDIRECT(TablaDatosCompletos[[#This Row],[Referencia]]))+6)))</f>
        <v>RCO14</v>
      </c>
      <c r="P249" s="18" t="str" cm="1">
        <f t="array" aca="1" ref="P249"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249" s="18" cm="1">
        <f t="array" aca="1" ref="Q249" ca="1">IF(TablaDatosCompletos[[#This Row],[UsarAI]]="NO",0,INDIRECT(CONCATENATE(TablaDatosCompletos[[#This Row],[CodigoProyecto]],"!H",CELL("fila",INDIRECT(TablaDatosCompletos[[#This Row],[Referencia]]))+6)))</f>
        <v>0</v>
      </c>
      <c r="R249" s="18" t="str" cm="1">
        <f t="array" aca="1" ref="R249"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249" s="125" t="str" cm="1">
        <f t="array" aca="1" ref="S249" ca="1">IF(INDIRECT(CONCATENATE(TablaDatosCompletos[[#This Row],[CodigoProyecto]],"!E",CELL("fila",INDIRECT(TablaDatosCompletos[[#This Row],[Referencia]]))+7))=0,"",INDIRECT(CONCATENATE(TablaDatosCompletos[[#This Row],[CodigoProyecto]],"!E",CELL("fila",INDIRECT(TablaDatosCompletos[[#This Row],[Referencia]]))+7)))</f>
        <v>RCR11</v>
      </c>
      <c r="T249" s="126" t="str" cm="1">
        <f t="array" aca="1" ref="T249"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249" s="127" cm="1">
        <f t="array" aca="1" ref="U249" ca="1">IF(TablaDatosCompletos[[#This Row],[UsarAI]]="NO",0,INDIRECT(CONCATENATE(TablaDatosCompletos[[#This Row],[CodigoProyecto]],"!H",CELL("fila",INDIRECT(TablaDatosCompletos[[#This Row],[Referencia]]))+7)))</f>
        <v>0</v>
      </c>
      <c r="V249" s="126" t="str" cm="1">
        <f t="array" aca="1" ref="V249" ca="1">IF(INDIRECT(CONCATENATE(TablaDatosCompletos[[#This Row],[CodigoProyecto]],"!G",CELL("fila",INDIRECT(TablaDatosCompletos[[#This Row],[Referencia]]))+7))=0,"",INDIRECT(CONCATENATE(TablaDatosCompletos[[#This Row],[CodigoProyecto]],"!G",CELL("fila",INDIRECT(TablaDatosCompletos[[#This Row],[Referencia]]))+7)))</f>
        <v>Usuarios / año</v>
      </c>
    </row>
    <row r="250" spans="1:22" ht="87" x14ac:dyDescent="0.35">
      <c r="A250" s="17">
        <f>DatosGenerales!$D$7</f>
        <v>0</v>
      </c>
      <c r="B250" s="17">
        <f>DatosGenerales!$D$11</f>
        <v>0</v>
      </c>
      <c r="C250" s="17" cm="1">
        <f t="array" aca="1" ref="C250" ca="1">INDIRECT(CONCATENATE(TablaDatosCompletos[[#This Row],[CodigoProyecto]],"!$E$3"))</f>
        <v>0</v>
      </c>
      <c r="D250" s="17" t="str">
        <f ca="1">IF(TablaDatosCompletos[[#This Row],[Proyecto]]=0,"NO","SI")</f>
        <v>NO</v>
      </c>
      <c r="E250" s="17" t="s">
        <v>20</v>
      </c>
      <c r="F250" s="17" t="s">
        <v>221</v>
      </c>
      <c r="G250" s="20" t="s">
        <v>222</v>
      </c>
      <c r="H250" s="20" t="s">
        <v>37</v>
      </c>
      <c r="I250" s="19" t="s">
        <v>38</v>
      </c>
      <c r="J250" s="17" t="s">
        <v>68</v>
      </c>
      <c r="K250" s="18" t="s">
        <v>69</v>
      </c>
      <c r="L250" s="18" t="s">
        <v>607</v>
      </c>
      <c r="M250" s="18" t="str" cm="1">
        <f t="array" aca="1" ref="M250" ca="1">IF(INDIRECT(CONCATENATE(TablaDatosCompletos[[#This Row],[CodigoProyecto]],"!B",CELL("fila",INDIRECT(TablaDatosCompletos[[#This Row],[Referencia]]))))="Incluir","SI","NO")</f>
        <v>NO</v>
      </c>
      <c r="N250" s="40" cm="1">
        <f t="array" aca="1" ref="N250" ca="1">IF(TablaDatosCompletos[[#This Row],[UsarAI]]="NO",0,INDIRECT(CONCATENATE(TablaDatosCompletos[[#This Row],[CodigoProyecto]],"!E",CELL("fila",INDIRECT(TablaDatosCompletos[[#This Row],[Referencia]]))+2)))</f>
        <v>0</v>
      </c>
      <c r="O250" s="18" t="str" cm="1">
        <f t="array" aca="1" ref="O250" ca="1">IF(INDIRECT(CONCATENATE(TablaDatosCompletos[[#This Row],[CodigoProyecto]],"!E",CELL("fila",INDIRECT(TablaDatosCompletos[[#This Row],[Referencia]]))+6))=0,"",INDIRECT(CONCATENATE(TablaDatosCompletos[[#This Row],[CodigoProyecto]],"!E",CELL("fila",INDIRECT(TablaDatosCompletos[[#This Row],[Referencia]]))+6)))</f>
        <v>RCO14</v>
      </c>
      <c r="P250" s="18" t="str" cm="1">
        <f t="array" aca="1" ref="P250"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250" s="18" cm="1">
        <f t="array" aca="1" ref="Q250" ca="1">IF(TablaDatosCompletos[[#This Row],[UsarAI]]="NO",0,INDIRECT(CONCATENATE(TablaDatosCompletos[[#This Row],[CodigoProyecto]],"!H",CELL("fila",INDIRECT(TablaDatosCompletos[[#This Row],[Referencia]]))+6)))</f>
        <v>0</v>
      </c>
      <c r="R250" s="18" t="str" cm="1">
        <f t="array" aca="1" ref="R250"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250" s="125" t="str" cm="1">
        <f t="array" aca="1" ref="S250" ca="1">IF(INDIRECT(CONCATENATE(TablaDatosCompletos[[#This Row],[CodigoProyecto]],"!E",CELL("fila",INDIRECT(TablaDatosCompletos[[#This Row],[Referencia]]))+7))=0,"",INDIRECT(CONCATENATE(TablaDatosCompletos[[#This Row],[CodigoProyecto]],"!E",CELL("fila",INDIRECT(TablaDatosCompletos[[#This Row],[Referencia]]))+7)))</f>
        <v>RCR11</v>
      </c>
      <c r="T250" s="126" t="str" cm="1">
        <f t="array" aca="1" ref="T250"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250" s="127" cm="1">
        <f t="array" aca="1" ref="U250" ca="1">IF(TablaDatosCompletos[[#This Row],[UsarAI]]="NO",0,INDIRECT(CONCATENATE(TablaDatosCompletos[[#This Row],[CodigoProyecto]],"!H",CELL("fila",INDIRECT(TablaDatosCompletos[[#This Row],[Referencia]]))+7)))</f>
        <v>0</v>
      </c>
      <c r="V250" s="126" t="str" cm="1">
        <f t="array" aca="1" ref="V250" ca="1">IF(INDIRECT(CONCATENATE(TablaDatosCompletos[[#This Row],[CodigoProyecto]],"!G",CELL("fila",INDIRECT(TablaDatosCompletos[[#This Row],[Referencia]]))+7))=0,"",INDIRECT(CONCATENATE(TablaDatosCompletos[[#This Row],[CodigoProyecto]],"!G",CELL("fila",INDIRECT(TablaDatosCompletos[[#This Row],[Referencia]]))+7)))</f>
        <v>Usuarios / año</v>
      </c>
    </row>
    <row r="251" spans="1:22" ht="130.5" x14ac:dyDescent="0.35">
      <c r="A251" s="17">
        <f>DatosGenerales!$D$7</f>
        <v>0</v>
      </c>
      <c r="B251" s="17">
        <f>DatosGenerales!$D$11</f>
        <v>0</v>
      </c>
      <c r="C251" s="17" cm="1">
        <f t="array" aca="1" ref="C251" ca="1">INDIRECT(CONCATENATE(TablaDatosCompletos[[#This Row],[CodigoProyecto]],"!$E$3"))</f>
        <v>0</v>
      </c>
      <c r="D251" s="17" t="str">
        <f ca="1">IF(TablaDatosCompletos[[#This Row],[Proyecto]]=0,"NO","SI")</f>
        <v>NO</v>
      </c>
      <c r="E251" s="17" t="s">
        <v>20</v>
      </c>
      <c r="F251" s="17" t="s">
        <v>221</v>
      </c>
      <c r="G251" s="20" t="s">
        <v>222</v>
      </c>
      <c r="H251" s="20" t="s">
        <v>39</v>
      </c>
      <c r="I251" s="19" t="s">
        <v>40</v>
      </c>
      <c r="J251" s="17" t="s">
        <v>70</v>
      </c>
      <c r="K251" s="18" t="s">
        <v>71</v>
      </c>
      <c r="L251" s="18" t="s">
        <v>608</v>
      </c>
      <c r="M251" s="18" t="str" cm="1">
        <f t="array" aca="1" ref="M251" ca="1">IF(INDIRECT(CONCATENATE(TablaDatosCompletos[[#This Row],[CodigoProyecto]],"!B",CELL("fila",INDIRECT(TablaDatosCompletos[[#This Row],[Referencia]]))))="Incluir","SI","NO")</f>
        <v>NO</v>
      </c>
      <c r="N251" s="40" cm="1">
        <f t="array" aca="1" ref="N251" ca="1">IF(TablaDatosCompletos[[#This Row],[UsarAI]]="NO",0,INDIRECT(CONCATENATE(TablaDatosCompletos[[#This Row],[CodigoProyecto]],"!E",CELL("fila",INDIRECT(TablaDatosCompletos[[#This Row],[Referencia]]))+2)))</f>
        <v>0</v>
      </c>
      <c r="O251" s="18" t="str" cm="1">
        <f t="array" aca="1" ref="O251" ca="1">IF(INDIRECT(CONCATENATE(TablaDatosCompletos[[#This Row],[CodigoProyecto]],"!E",CELL("fila",INDIRECT(TablaDatosCompletos[[#This Row],[Referencia]]))+6))=0,"",INDIRECT(CONCATENATE(TablaDatosCompletos[[#This Row],[CodigoProyecto]],"!E",CELL("fila",INDIRECT(TablaDatosCompletos[[#This Row],[Referencia]]))+6)))</f>
        <v>RCO01</v>
      </c>
      <c r="P251" s="18" t="str" cm="1">
        <f t="array" aca="1" ref="P251"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251" s="18" cm="1">
        <f t="array" aca="1" ref="Q251" ca="1">IF(TablaDatosCompletos[[#This Row],[UsarAI]]="NO",0,INDIRECT(CONCATENATE(TablaDatosCompletos[[#This Row],[CodigoProyecto]],"!H",CELL("fila",INDIRECT(TablaDatosCompletos[[#This Row],[Referencia]]))+6)))</f>
        <v>0</v>
      </c>
      <c r="R251" s="18" t="str" cm="1">
        <f t="array" aca="1" ref="R251" ca="1">IF(INDIRECT(CONCATENATE(TablaDatosCompletos[[#This Row],[CodigoProyecto]],"!G",CELL("fila",INDIRECT(TablaDatosCompletos[[#This Row],[Referencia]]))+6))=0,"",INDIRECT(CONCATENATE(TablaDatosCompletos[[#This Row],[CodigoProyecto]],"!G",CELL("fila",INDIRECT(TablaDatosCompletos[[#This Row],[Referencia]]))+6)))</f>
        <v>Empresas</v>
      </c>
      <c r="S251" s="125" t="str" cm="1">
        <f t="array" aca="1" ref="S251" ca="1">IF(INDIRECT(CONCATENATE(TablaDatosCompletos[[#This Row],[CodigoProyecto]],"!E",CELL("fila",INDIRECT(TablaDatosCompletos[[#This Row],[Referencia]]))+7))=0,"",INDIRECT(CONCATENATE(TablaDatosCompletos[[#This Row],[CodigoProyecto]],"!E",CELL("fila",INDIRECT(TablaDatosCompletos[[#This Row],[Referencia]]))+7)))</f>
        <v>RCR19</v>
      </c>
      <c r="T251" s="126" t="str" cm="1">
        <f t="array" aca="1" ref="T251"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251" s="127" cm="1">
        <f t="array" aca="1" ref="U251" ca="1">IF(TablaDatosCompletos[[#This Row],[UsarAI]]="NO",0,INDIRECT(CONCATENATE(TablaDatosCompletos[[#This Row],[CodigoProyecto]],"!H",CELL("fila",INDIRECT(TablaDatosCompletos[[#This Row],[Referencia]]))+7)))</f>
        <v>0</v>
      </c>
      <c r="V251" s="126" t="str" cm="1">
        <f t="array" aca="1" ref="V251" ca="1">IF(INDIRECT(CONCATENATE(TablaDatosCompletos[[#This Row],[CodigoProyecto]],"!G",CELL("fila",INDIRECT(TablaDatosCompletos[[#This Row],[Referencia]]))+7))=0,"",INDIRECT(CONCATENATE(TablaDatosCompletos[[#This Row],[CodigoProyecto]],"!G",CELL("fila",INDIRECT(TablaDatosCompletos[[#This Row],[Referencia]]))+7)))</f>
        <v>Empresas</v>
      </c>
    </row>
    <row r="252" spans="1:22" ht="58" x14ac:dyDescent="0.35">
      <c r="A252" s="17">
        <f>DatosGenerales!$D$7</f>
        <v>0</v>
      </c>
      <c r="B252" s="17">
        <f>DatosGenerales!$D$11</f>
        <v>0</v>
      </c>
      <c r="C252" s="17" cm="1">
        <f t="array" aca="1" ref="C252" ca="1">INDIRECT(CONCATENATE(TablaDatosCompletos[[#This Row],[CodigoProyecto]],"!$E$3"))</f>
        <v>0</v>
      </c>
      <c r="D252" s="17" t="str">
        <f ca="1">IF(TablaDatosCompletos[[#This Row],[Proyecto]]=0,"NO","SI")</f>
        <v>NO</v>
      </c>
      <c r="E252" s="17" t="s">
        <v>20</v>
      </c>
      <c r="F252" s="17" t="s">
        <v>221</v>
      </c>
      <c r="G252" s="20" t="s">
        <v>222</v>
      </c>
      <c r="H252" s="20" t="s">
        <v>39</v>
      </c>
      <c r="I252" s="19" t="s">
        <v>40</v>
      </c>
      <c r="J252" s="17" t="s">
        <v>72</v>
      </c>
      <c r="K252" s="18" t="s">
        <v>73</v>
      </c>
      <c r="L252" s="18" t="s">
        <v>609</v>
      </c>
      <c r="M252" s="18" t="str" cm="1">
        <f t="array" aca="1" ref="M252" ca="1">IF(INDIRECT(CONCATENATE(TablaDatosCompletos[[#This Row],[CodigoProyecto]],"!B",CELL("fila",INDIRECT(TablaDatosCompletos[[#This Row],[Referencia]]))))="Incluir","SI","NO")</f>
        <v>NO</v>
      </c>
      <c r="N252" s="40" cm="1">
        <f t="array" aca="1" ref="N252" ca="1">IF(TablaDatosCompletos[[#This Row],[UsarAI]]="NO",0,INDIRECT(CONCATENATE(TablaDatosCompletos[[#This Row],[CodigoProyecto]],"!E",CELL("fila",INDIRECT(TablaDatosCompletos[[#This Row],[Referencia]]))+2)))</f>
        <v>0</v>
      </c>
      <c r="O252" s="18" t="str" cm="1">
        <f t="array" aca="1" ref="O252" ca="1">IF(INDIRECT(CONCATENATE(TablaDatosCompletos[[#This Row],[CodigoProyecto]],"!E",CELL("fila",INDIRECT(TablaDatosCompletos[[#This Row],[Referencia]]))+6))=0,"",INDIRECT(CONCATENATE(TablaDatosCompletos[[#This Row],[CodigoProyecto]],"!E",CELL("fila",INDIRECT(TablaDatosCompletos[[#This Row],[Referencia]]))+6)))</f>
        <v>RCO01</v>
      </c>
      <c r="P252" s="18" t="str" cm="1">
        <f t="array" aca="1" ref="P252"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252" s="18" cm="1">
        <f t="array" aca="1" ref="Q252" ca="1">IF(TablaDatosCompletos[[#This Row],[UsarAI]]="NO",0,INDIRECT(CONCATENATE(TablaDatosCompletos[[#This Row],[CodigoProyecto]],"!H",CELL("fila",INDIRECT(TablaDatosCompletos[[#This Row],[Referencia]]))+6)))</f>
        <v>0</v>
      </c>
      <c r="R252" s="18" t="str" cm="1">
        <f t="array" aca="1" ref="R252" ca="1">IF(INDIRECT(CONCATENATE(TablaDatosCompletos[[#This Row],[CodigoProyecto]],"!G",CELL("fila",INDIRECT(TablaDatosCompletos[[#This Row],[Referencia]]))+6))=0,"",INDIRECT(CONCATENATE(TablaDatosCompletos[[#This Row],[CodigoProyecto]],"!G",CELL("fila",INDIRECT(TablaDatosCompletos[[#This Row],[Referencia]]))+6)))</f>
        <v>Empresas</v>
      </c>
      <c r="S252" s="125" t="str" cm="1">
        <f t="array" aca="1" ref="S252" ca="1">IF(INDIRECT(CONCATENATE(TablaDatosCompletos[[#This Row],[CodigoProyecto]],"!E",CELL("fila",INDIRECT(TablaDatosCompletos[[#This Row],[Referencia]]))+7))=0,"",INDIRECT(CONCATENATE(TablaDatosCompletos[[#This Row],[CodigoProyecto]],"!E",CELL("fila",INDIRECT(TablaDatosCompletos[[#This Row],[Referencia]]))+7)))</f>
        <v>RCR19</v>
      </c>
      <c r="T252" s="126" t="str" cm="1">
        <f t="array" aca="1" ref="T252"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252" s="127" cm="1">
        <f t="array" aca="1" ref="U252" ca="1">IF(TablaDatosCompletos[[#This Row],[UsarAI]]="NO",0,INDIRECT(CONCATENATE(TablaDatosCompletos[[#This Row],[CodigoProyecto]],"!H",CELL("fila",INDIRECT(TablaDatosCompletos[[#This Row],[Referencia]]))+7)))</f>
        <v>0</v>
      </c>
      <c r="V252" s="126" t="str" cm="1">
        <f t="array" aca="1" ref="V252" ca="1">IF(INDIRECT(CONCATENATE(TablaDatosCompletos[[#This Row],[CodigoProyecto]],"!G",CELL("fila",INDIRECT(TablaDatosCompletos[[#This Row],[Referencia]]))+7))=0,"",INDIRECT(CONCATENATE(TablaDatosCompletos[[#This Row],[CodigoProyecto]],"!G",CELL("fila",INDIRECT(TablaDatosCompletos[[#This Row],[Referencia]]))+7)))</f>
        <v>Empresas</v>
      </c>
    </row>
    <row r="253" spans="1:22" ht="87" x14ac:dyDescent="0.35">
      <c r="A253" s="17">
        <f>DatosGenerales!$D$7</f>
        <v>0</v>
      </c>
      <c r="B253" s="17">
        <f>DatosGenerales!$D$11</f>
        <v>0</v>
      </c>
      <c r="C253" s="17" cm="1">
        <f t="array" aca="1" ref="C253" ca="1">INDIRECT(CONCATENATE(TablaDatosCompletos[[#This Row],[CodigoProyecto]],"!$E$3"))</f>
        <v>0</v>
      </c>
      <c r="D253" s="17" t="str">
        <f ca="1">IF(TablaDatosCompletos[[#This Row],[Proyecto]]=0,"NO","SI")</f>
        <v>NO</v>
      </c>
      <c r="E253" s="17" t="s">
        <v>20</v>
      </c>
      <c r="F253" s="17" t="s">
        <v>227</v>
      </c>
      <c r="G253" s="20" t="s">
        <v>74</v>
      </c>
      <c r="H253" s="20" t="s">
        <v>41</v>
      </c>
      <c r="I253" s="19" t="s">
        <v>42</v>
      </c>
      <c r="J253" s="17" t="s">
        <v>75</v>
      </c>
      <c r="K253" s="18" t="s">
        <v>76</v>
      </c>
      <c r="L253" s="18" t="s">
        <v>610</v>
      </c>
      <c r="M253" s="18" t="str" cm="1">
        <f t="array" aca="1" ref="M253" ca="1">IF(INDIRECT(CONCATENATE(TablaDatosCompletos[[#This Row],[CodigoProyecto]],"!B",CELL("fila",INDIRECT(TablaDatosCompletos[[#This Row],[Referencia]]))))="Incluir","SI","NO")</f>
        <v>NO</v>
      </c>
      <c r="N253" s="40" cm="1">
        <f t="array" aca="1" ref="N253" ca="1">IF(TablaDatosCompletos[[#This Row],[UsarAI]]="NO",0,INDIRECT(CONCATENATE(TablaDatosCompletos[[#This Row],[CodigoProyecto]],"!E",CELL("fila",INDIRECT(TablaDatosCompletos[[#This Row],[Referencia]]))+2)))</f>
        <v>0</v>
      </c>
      <c r="O253" s="18" t="str" cm="1">
        <f t="array" aca="1" ref="O253" ca="1">IF(INDIRECT(CONCATENATE(TablaDatosCompletos[[#This Row],[CodigoProyecto]],"!E",CELL("fila",INDIRECT(TablaDatosCompletos[[#This Row],[Referencia]]))+6))=0,"",INDIRECT(CONCATENATE(TablaDatosCompletos[[#This Row],[CodigoProyecto]],"!E",CELL("fila",INDIRECT(TablaDatosCompletos[[#This Row],[Referencia]]))+6)))</f>
        <v>RCO19</v>
      </c>
      <c r="P253" s="18" t="str" cm="1">
        <f t="array" aca="1" ref="P253"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253" s="18" cm="1">
        <f t="array" aca="1" ref="Q253" ca="1">IF(TablaDatosCompletos[[#This Row],[UsarAI]]="NO",0,INDIRECT(CONCATENATE(TablaDatosCompletos[[#This Row],[CodigoProyecto]],"!H",CELL("fila",INDIRECT(TablaDatosCompletos[[#This Row],[Referencia]]))+6)))</f>
        <v>0</v>
      </c>
      <c r="R253" s="18" t="str" cm="1">
        <f t="array" aca="1" ref="R253" ca="1">IF(INDIRECT(CONCATENATE(TablaDatosCompletos[[#This Row],[CodigoProyecto]],"!G",CELL("fila",INDIRECT(TablaDatosCompletos[[#This Row],[Referencia]]))+6))=0,"",INDIRECT(CONCATENATE(TablaDatosCompletos[[#This Row],[CodigoProyecto]],"!G",CELL("fila",INDIRECT(TablaDatosCompletos[[#This Row],[Referencia]]))+6)))</f>
        <v>Metros cuadrados (m2)</v>
      </c>
      <c r="S253" s="125" t="str" cm="1">
        <f t="array" aca="1" ref="S253" ca="1">IF(INDIRECT(CONCATENATE(TablaDatosCompletos[[#This Row],[CodigoProyecto]],"!E",CELL("fila",INDIRECT(TablaDatosCompletos[[#This Row],[Referencia]]))+7))=0,"",INDIRECT(CONCATENATE(TablaDatosCompletos[[#This Row],[CodigoProyecto]],"!E",CELL("fila",INDIRECT(TablaDatosCompletos[[#This Row],[Referencia]]))+7)))</f>
        <v>RCR26</v>
      </c>
      <c r="T253" s="126" t="str" cm="1">
        <f t="array" aca="1" ref="T253"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253" s="127" cm="1">
        <f t="array" aca="1" ref="U253" ca="1">IF(TablaDatosCompletos[[#This Row],[UsarAI]]="NO",0,INDIRECT(CONCATENATE(TablaDatosCompletos[[#This Row],[CodigoProyecto]],"!H",CELL("fila",INDIRECT(TablaDatosCompletos[[#This Row],[Referencia]]))+7)))</f>
        <v>0</v>
      </c>
      <c r="V253" s="126" t="str" cm="1">
        <f t="array" aca="1" ref="V253" ca="1">IF(INDIRECT(CONCATENATE(TablaDatosCompletos[[#This Row],[CodigoProyecto]],"!G",CELL("fila",INDIRECT(TablaDatosCompletos[[#This Row],[Referencia]]))+7))=0,"",INDIRECT(CONCATENATE(TablaDatosCompletos[[#This Row],[CodigoProyecto]],"!G",CELL("fila",INDIRECT(TablaDatosCompletos[[#This Row],[Referencia]]))+7)))</f>
        <v>MWh/año</v>
      </c>
    </row>
    <row r="254" spans="1:22" ht="101.5" x14ac:dyDescent="0.35">
      <c r="A254" s="17">
        <f>DatosGenerales!$D$7</f>
        <v>0</v>
      </c>
      <c r="B254" s="17">
        <f>DatosGenerales!$D$11</f>
        <v>0</v>
      </c>
      <c r="C254" s="17" cm="1">
        <f t="array" aca="1" ref="C254" ca="1">INDIRECT(CONCATENATE(TablaDatosCompletos[[#This Row],[CodigoProyecto]],"!$E$3"))</f>
        <v>0</v>
      </c>
      <c r="D254" s="17" t="str">
        <f ca="1">IF(TablaDatosCompletos[[#This Row],[Proyecto]]=0,"NO","SI")</f>
        <v>NO</v>
      </c>
      <c r="E254" s="17" t="s">
        <v>20</v>
      </c>
      <c r="F254" s="17" t="s">
        <v>227</v>
      </c>
      <c r="G254" s="20" t="s">
        <v>74</v>
      </c>
      <c r="H254" s="20" t="s">
        <v>41</v>
      </c>
      <c r="I254" s="19" t="s">
        <v>42</v>
      </c>
      <c r="J254" s="17" t="s">
        <v>77</v>
      </c>
      <c r="K254" s="18" t="s">
        <v>78</v>
      </c>
      <c r="L254" s="18" t="s">
        <v>611</v>
      </c>
      <c r="M254" s="18" t="str" cm="1">
        <f t="array" aca="1" ref="M254" ca="1">IF(INDIRECT(CONCATENATE(TablaDatosCompletos[[#This Row],[CodigoProyecto]],"!B",CELL("fila",INDIRECT(TablaDatosCompletos[[#This Row],[Referencia]]))))="Incluir","SI","NO")</f>
        <v>NO</v>
      </c>
      <c r="N254" s="40" cm="1">
        <f t="array" aca="1" ref="N254" ca="1">IF(TablaDatosCompletos[[#This Row],[UsarAI]]="NO",0,INDIRECT(CONCATENATE(TablaDatosCompletos[[#This Row],[CodigoProyecto]],"!E",CELL("fila",INDIRECT(TablaDatosCompletos[[#This Row],[Referencia]]))+2)))</f>
        <v>0</v>
      </c>
      <c r="O254" s="18" t="str" cm="1">
        <f t="array" aca="1" ref="O254" ca="1">IF(INDIRECT(CONCATENATE(TablaDatosCompletos[[#This Row],[CodigoProyecto]],"!E",CELL("fila",INDIRECT(TablaDatosCompletos[[#This Row],[Referencia]]))+6))=0,"",INDIRECT(CONCATENATE(TablaDatosCompletos[[#This Row],[CodigoProyecto]],"!E",CELL("fila",INDIRECT(TablaDatosCompletos[[#This Row],[Referencia]]))+6)))</f>
        <v>RCO19</v>
      </c>
      <c r="P254" s="18" t="str" cm="1">
        <f t="array" aca="1" ref="P254"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254" s="18" cm="1">
        <f t="array" aca="1" ref="Q254" ca="1">IF(TablaDatosCompletos[[#This Row],[UsarAI]]="NO",0,INDIRECT(CONCATENATE(TablaDatosCompletos[[#This Row],[CodigoProyecto]],"!H",CELL("fila",INDIRECT(TablaDatosCompletos[[#This Row],[Referencia]]))+6)))</f>
        <v>0</v>
      </c>
      <c r="R254" s="18" t="str" cm="1">
        <f t="array" aca="1" ref="R254" ca="1">IF(INDIRECT(CONCATENATE(TablaDatosCompletos[[#This Row],[CodigoProyecto]],"!G",CELL("fila",INDIRECT(TablaDatosCompletos[[#This Row],[Referencia]]))+6))=0,"",INDIRECT(CONCATENATE(TablaDatosCompletos[[#This Row],[CodigoProyecto]],"!G",CELL("fila",INDIRECT(TablaDatosCompletos[[#This Row],[Referencia]]))+6)))</f>
        <v>Metros cuadrados (m2)</v>
      </c>
      <c r="S254" s="125" t="str" cm="1">
        <f t="array" aca="1" ref="S254" ca="1">IF(INDIRECT(CONCATENATE(TablaDatosCompletos[[#This Row],[CodigoProyecto]],"!E",CELL("fila",INDIRECT(TablaDatosCompletos[[#This Row],[Referencia]]))+7))=0,"",INDIRECT(CONCATENATE(TablaDatosCompletos[[#This Row],[CodigoProyecto]],"!E",CELL("fila",INDIRECT(TablaDatosCompletos[[#This Row],[Referencia]]))+7)))</f>
        <v>RCR26</v>
      </c>
      <c r="T254" s="126" t="str" cm="1">
        <f t="array" aca="1" ref="T254"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254" s="127" cm="1">
        <f t="array" aca="1" ref="U254" ca="1">IF(TablaDatosCompletos[[#This Row],[UsarAI]]="NO",0,INDIRECT(CONCATENATE(TablaDatosCompletos[[#This Row],[CodigoProyecto]],"!H",CELL("fila",INDIRECT(TablaDatosCompletos[[#This Row],[Referencia]]))+7)))</f>
        <v>0</v>
      </c>
      <c r="V254" s="126" t="str" cm="1">
        <f t="array" aca="1" ref="V254" ca="1">IF(INDIRECT(CONCATENATE(TablaDatosCompletos[[#This Row],[CodigoProyecto]],"!G",CELL("fila",INDIRECT(TablaDatosCompletos[[#This Row],[Referencia]]))+7))=0,"",INDIRECT(CONCATENATE(TablaDatosCompletos[[#This Row],[CodigoProyecto]],"!G",CELL("fila",INDIRECT(TablaDatosCompletos[[#This Row],[Referencia]]))+7)))</f>
        <v>MWh/año</v>
      </c>
    </row>
    <row r="255" spans="1:22" ht="72.5" x14ac:dyDescent="0.35">
      <c r="A255" s="17">
        <f>DatosGenerales!$D$7</f>
        <v>0</v>
      </c>
      <c r="B255" s="17">
        <f>DatosGenerales!$D$11</f>
        <v>0</v>
      </c>
      <c r="C255" s="17" cm="1">
        <f t="array" aca="1" ref="C255" ca="1">INDIRECT(CONCATENATE(TablaDatosCompletos[[#This Row],[CodigoProyecto]],"!$E$3"))</f>
        <v>0</v>
      </c>
      <c r="D255" s="17" t="str">
        <f ca="1">IF(TablaDatosCompletos[[#This Row],[Proyecto]]=0,"NO","SI")</f>
        <v>NO</v>
      </c>
      <c r="E255" s="17" t="s">
        <v>20</v>
      </c>
      <c r="F255" s="17" t="s">
        <v>227</v>
      </c>
      <c r="G255" s="20" t="s">
        <v>74</v>
      </c>
      <c r="H255" s="20" t="s">
        <v>43</v>
      </c>
      <c r="I255" s="19" t="s">
        <v>44</v>
      </c>
      <c r="J255" s="17" t="s">
        <v>79</v>
      </c>
      <c r="K255" s="18" t="s">
        <v>80</v>
      </c>
      <c r="L255" s="18" t="s">
        <v>612</v>
      </c>
      <c r="M255" s="18" t="str" cm="1">
        <f t="array" aca="1" ref="M255" ca="1">IF(INDIRECT(CONCATENATE(TablaDatosCompletos[[#This Row],[CodigoProyecto]],"!B",CELL("fila",INDIRECT(TablaDatosCompletos[[#This Row],[Referencia]]))))="Incluir","SI","NO")</f>
        <v>NO</v>
      </c>
      <c r="N255" s="40" cm="1">
        <f t="array" aca="1" ref="N255" ca="1">IF(TablaDatosCompletos[[#This Row],[UsarAI]]="NO",0,INDIRECT(CONCATENATE(TablaDatosCompletos[[#This Row],[CodigoProyecto]],"!E",CELL("fila",INDIRECT(TablaDatosCompletos[[#This Row],[Referencia]]))+2)))</f>
        <v>0</v>
      </c>
      <c r="O255" s="18" t="str" cm="1">
        <f t="array" aca="1" ref="O255" ca="1">IF(INDIRECT(CONCATENATE(TablaDatosCompletos[[#This Row],[CodigoProyecto]],"!E",CELL("fila",INDIRECT(TablaDatosCompletos[[#This Row],[Referencia]]))+6))=0,"",INDIRECT(CONCATENATE(TablaDatosCompletos[[#This Row],[CodigoProyecto]],"!E",CELL("fila",INDIRECT(TablaDatosCompletos[[#This Row],[Referencia]]))+6)))</f>
        <v>RCO22</v>
      </c>
      <c r="P255" s="18" t="str" cm="1">
        <f t="array" aca="1" ref="P255"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55" s="18" cm="1">
        <f t="array" aca="1" ref="Q255" ca="1">IF(TablaDatosCompletos[[#This Row],[UsarAI]]="NO",0,INDIRECT(CONCATENATE(TablaDatosCompletos[[#This Row],[CodigoProyecto]],"!H",CELL("fila",INDIRECT(TablaDatosCompletos[[#This Row],[Referencia]]))+6)))</f>
        <v>0</v>
      </c>
      <c r="R255" s="18" t="str" cm="1">
        <f t="array" aca="1" ref="R255" ca="1">IF(INDIRECT(CONCATENATE(TablaDatosCompletos[[#This Row],[CodigoProyecto]],"!G",CELL("fila",INDIRECT(TablaDatosCompletos[[#This Row],[Referencia]]))+6))=0,"",INDIRECT(CONCATENATE(TablaDatosCompletos[[#This Row],[CodigoProyecto]],"!G",CELL("fila",INDIRECT(TablaDatosCompletos[[#This Row],[Referencia]]))+6)))</f>
        <v>KW  </v>
      </c>
      <c r="S255" s="125" t="str" cm="1">
        <f t="array" aca="1" ref="S255" ca="1">IF(INDIRECT(CONCATENATE(TablaDatosCompletos[[#This Row],[CodigoProyecto]],"!E",CELL("fila",INDIRECT(TablaDatosCompletos[[#This Row],[Referencia]]))+7))=0,"",INDIRECT(CONCATENATE(TablaDatosCompletos[[#This Row],[CodigoProyecto]],"!E",CELL("fila",INDIRECT(TablaDatosCompletos[[#This Row],[Referencia]]))+7)))</f>
        <v>RCR32</v>
      </c>
      <c r="T255" s="126" t="str" cm="1">
        <f t="array" aca="1" ref="T255"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55" s="127" cm="1">
        <f t="array" aca="1" ref="U255" ca="1">IF(TablaDatosCompletos[[#This Row],[UsarAI]]="NO",0,INDIRECT(CONCATENATE(TablaDatosCompletos[[#This Row],[CodigoProyecto]],"!H",CELL("fila",INDIRECT(TablaDatosCompletos[[#This Row],[Referencia]]))+7)))</f>
        <v>0</v>
      </c>
      <c r="V255" s="126" t="str" cm="1">
        <f t="array" aca="1" ref="V255" ca="1">IF(INDIRECT(CONCATENATE(TablaDatosCompletos[[#This Row],[CodigoProyecto]],"!G",CELL("fila",INDIRECT(TablaDatosCompletos[[#This Row],[Referencia]]))+7))=0,"",INDIRECT(CONCATENATE(TablaDatosCompletos[[#This Row],[CodigoProyecto]],"!G",CELL("fila",INDIRECT(TablaDatosCompletos[[#This Row],[Referencia]]))+7)))</f>
        <v>MW</v>
      </c>
    </row>
    <row r="256" spans="1:22" ht="72.5" x14ac:dyDescent="0.35">
      <c r="A256" s="17">
        <f>DatosGenerales!$D$7</f>
        <v>0</v>
      </c>
      <c r="B256" s="17">
        <f>DatosGenerales!$D$11</f>
        <v>0</v>
      </c>
      <c r="C256" s="17" cm="1">
        <f t="array" aca="1" ref="C256" ca="1">INDIRECT(CONCATENATE(TablaDatosCompletos[[#This Row],[CodigoProyecto]],"!$E$3"))</f>
        <v>0</v>
      </c>
      <c r="D256" s="17" t="str">
        <f ca="1">IF(TablaDatosCompletos[[#This Row],[Proyecto]]=0,"NO","SI")</f>
        <v>NO</v>
      </c>
      <c r="E256" s="17" t="s">
        <v>20</v>
      </c>
      <c r="F256" s="17" t="s">
        <v>227</v>
      </c>
      <c r="G256" s="20" t="s">
        <v>74</v>
      </c>
      <c r="H256" s="20" t="s">
        <v>43</v>
      </c>
      <c r="I256" s="19" t="s">
        <v>44</v>
      </c>
      <c r="J256" s="17" t="s">
        <v>81</v>
      </c>
      <c r="K256" s="18" t="s">
        <v>82</v>
      </c>
      <c r="L256" s="18" t="s">
        <v>613</v>
      </c>
      <c r="M256" s="18" t="str" cm="1">
        <f t="array" aca="1" ref="M256" ca="1">IF(INDIRECT(CONCATENATE(TablaDatosCompletos[[#This Row],[CodigoProyecto]],"!B",CELL("fila",INDIRECT(TablaDatosCompletos[[#This Row],[Referencia]]))))="Incluir","SI","NO")</f>
        <v>NO</v>
      </c>
      <c r="N256" s="40" cm="1">
        <f t="array" aca="1" ref="N256" ca="1">IF(TablaDatosCompletos[[#This Row],[UsarAI]]="NO",0,INDIRECT(CONCATENATE(TablaDatosCompletos[[#This Row],[CodigoProyecto]],"!E",CELL("fila",INDIRECT(TablaDatosCompletos[[#This Row],[Referencia]]))+2)))</f>
        <v>0</v>
      </c>
      <c r="O256" s="18" t="str" cm="1">
        <f t="array" aca="1" ref="O256" ca="1">IF(INDIRECT(CONCATENATE(TablaDatosCompletos[[#This Row],[CodigoProyecto]],"!E",CELL("fila",INDIRECT(TablaDatosCompletos[[#This Row],[Referencia]]))+6))=0,"",INDIRECT(CONCATENATE(TablaDatosCompletos[[#This Row],[CodigoProyecto]],"!E",CELL("fila",INDIRECT(TablaDatosCompletos[[#This Row],[Referencia]]))+6)))</f>
        <v>RCO22</v>
      </c>
      <c r="P256" s="18" t="str" cm="1">
        <f t="array" aca="1" ref="P256"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56" s="18" cm="1">
        <f t="array" aca="1" ref="Q256" ca="1">IF(TablaDatosCompletos[[#This Row],[UsarAI]]="NO",0,INDIRECT(CONCATENATE(TablaDatosCompletos[[#This Row],[CodigoProyecto]],"!H",CELL("fila",INDIRECT(TablaDatosCompletos[[#This Row],[Referencia]]))+6)))</f>
        <v>0</v>
      </c>
      <c r="R256" s="18" t="str" cm="1">
        <f t="array" aca="1" ref="R256" ca="1">IF(INDIRECT(CONCATENATE(TablaDatosCompletos[[#This Row],[CodigoProyecto]],"!G",CELL("fila",INDIRECT(TablaDatosCompletos[[#This Row],[Referencia]]))+6))=0,"",INDIRECT(CONCATENATE(TablaDatosCompletos[[#This Row],[CodigoProyecto]],"!G",CELL("fila",INDIRECT(TablaDatosCompletos[[#This Row],[Referencia]]))+6)))</f>
        <v>KW  </v>
      </c>
      <c r="S256" s="125" t="str" cm="1">
        <f t="array" aca="1" ref="S256" ca="1">IF(INDIRECT(CONCATENATE(TablaDatosCompletos[[#This Row],[CodigoProyecto]],"!E",CELL("fila",INDIRECT(TablaDatosCompletos[[#This Row],[Referencia]]))+7))=0,"",INDIRECT(CONCATENATE(TablaDatosCompletos[[#This Row],[CodigoProyecto]],"!E",CELL("fila",INDIRECT(TablaDatosCompletos[[#This Row],[Referencia]]))+7)))</f>
        <v>RCR32</v>
      </c>
      <c r="T256" s="126" t="str" cm="1">
        <f t="array" aca="1" ref="T256"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56" s="127" cm="1">
        <f t="array" aca="1" ref="U256" ca="1">IF(TablaDatosCompletos[[#This Row],[UsarAI]]="NO",0,INDIRECT(CONCATENATE(TablaDatosCompletos[[#This Row],[CodigoProyecto]],"!H",CELL("fila",INDIRECT(TablaDatosCompletos[[#This Row],[Referencia]]))+7)))</f>
        <v>0</v>
      </c>
      <c r="V256" s="126" t="str" cm="1">
        <f t="array" aca="1" ref="V256" ca="1">IF(INDIRECT(CONCATENATE(TablaDatosCompletos[[#This Row],[CodigoProyecto]],"!G",CELL("fila",INDIRECT(TablaDatosCompletos[[#This Row],[Referencia]]))+7))=0,"",INDIRECT(CONCATENATE(TablaDatosCompletos[[#This Row],[CodigoProyecto]],"!G",CELL("fila",INDIRECT(TablaDatosCompletos[[#This Row],[Referencia]]))+7)))</f>
        <v>MW</v>
      </c>
    </row>
    <row r="257" spans="1:22" ht="72.5" x14ac:dyDescent="0.35">
      <c r="A257" s="17">
        <f>DatosGenerales!$D$7</f>
        <v>0</v>
      </c>
      <c r="B257" s="17">
        <f>DatosGenerales!$D$11</f>
        <v>0</v>
      </c>
      <c r="C257" s="17" cm="1">
        <f t="array" aca="1" ref="C257" ca="1">INDIRECT(CONCATENATE(TablaDatosCompletos[[#This Row],[CodigoProyecto]],"!$E$3"))</f>
        <v>0</v>
      </c>
      <c r="D257" s="17" t="str">
        <f ca="1">IF(TablaDatosCompletos[[#This Row],[Proyecto]]=0,"NO","SI")</f>
        <v>NO</v>
      </c>
      <c r="E257" s="17" t="s">
        <v>20</v>
      </c>
      <c r="F257" s="17" t="s">
        <v>227</v>
      </c>
      <c r="G257" s="20" t="s">
        <v>74</v>
      </c>
      <c r="H257" s="20" t="s">
        <v>43</v>
      </c>
      <c r="I257" s="19" t="s">
        <v>44</v>
      </c>
      <c r="J257" s="17" t="s">
        <v>83</v>
      </c>
      <c r="K257" s="18" t="s">
        <v>84</v>
      </c>
      <c r="L257" s="18" t="s">
        <v>614</v>
      </c>
      <c r="M257" s="18" t="str" cm="1">
        <f t="array" aca="1" ref="M257" ca="1">IF(INDIRECT(CONCATENATE(TablaDatosCompletos[[#This Row],[CodigoProyecto]],"!B",CELL("fila",INDIRECT(TablaDatosCompletos[[#This Row],[Referencia]]))))="Incluir","SI","NO")</f>
        <v>NO</v>
      </c>
      <c r="N257" s="40" cm="1">
        <f t="array" aca="1" ref="N257" ca="1">IF(TablaDatosCompletos[[#This Row],[UsarAI]]="NO",0,INDIRECT(CONCATENATE(TablaDatosCompletos[[#This Row],[CodigoProyecto]],"!E",CELL("fila",INDIRECT(TablaDatosCompletos[[#This Row],[Referencia]]))+2)))</f>
        <v>0</v>
      </c>
      <c r="O257" s="18" t="str" cm="1">
        <f t="array" aca="1" ref="O257" ca="1">IF(INDIRECT(CONCATENATE(TablaDatosCompletos[[#This Row],[CodigoProyecto]],"!E",CELL("fila",INDIRECT(TablaDatosCompletos[[#This Row],[Referencia]]))+6))=0,"",INDIRECT(CONCATENATE(TablaDatosCompletos[[#This Row],[CodigoProyecto]],"!E",CELL("fila",INDIRECT(TablaDatosCompletos[[#This Row],[Referencia]]))+6)))</f>
        <v>RCO22</v>
      </c>
      <c r="P257" s="18" t="str" cm="1">
        <f t="array" aca="1" ref="P257"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57" s="18" cm="1">
        <f t="array" aca="1" ref="Q257" ca="1">IF(TablaDatosCompletos[[#This Row],[UsarAI]]="NO",0,INDIRECT(CONCATENATE(TablaDatosCompletos[[#This Row],[CodigoProyecto]],"!H",CELL("fila",INDIRECT(TablaDatosCompletos[[#This Row],[Referencia]]))+6)))</f>
        <v>0</v>
      </c>
      <c r="R257" s="18" t="str" cm="1">
        <f t="array" aca="1" ref="R257" ca="1">IF(INDIRECT(CONCATENATE(TablaDatosCompletos[[#This Row],[CodigoProyecto]],"!G",CELL("fila",INDIRECT(TablaDatosCompletos[[#This Row],[Referencia]]))+6))=0,"",INDIRECT(CONCATENATE(TablaDatosCompletos[[#This Row],[CodigoProyecto]],"!G",CELL("fila",INDIRECT(TablaDatosCompletos[[#This Row],[Referencia]]))+6)))</f>
        <v>KW  </v>
      </c>
      <c r="S257" s="125" t="str" cm="1">
        <f t="array" aca="1" ref="S257" ca="1">IF(INDIRECT(CONCATENATE(TablaDatosCompletos[[#This Row],[CodigoProyecto]],"!E",CELL("fila",INDIRECT(TablaDatosCompletos[[#This Row],[Referencia]]))+7))=0,"",INDIRECT(CONCATENATE(TablaDatosCompletos[[#This Row],[CodigoProyecto]],"!E",CELL("fila",INDIRECT(TablaDatosCompletos[[#This Row],[Referencia]]))+7)))</f>
        <v>RCR32</v>
      </c>
      <c r="T257" s="126" t="str" cm="1">
        <f t="array" aca="1" ref="T257"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57" s="127" cm="1">
        <f t="array" aca="1" ref="U257" ca="1">IF(TablaDatosCompletos[[#This Row],[UsarAI]]="NO",0,INDIRECT(CONCATENATE(TablaDatosCompletos[[#This Row],[CodigoProyecto]],"!H",CELL("fila",INDIRECT(TablaDatosCompletos[[#This Row],[Referencia]]))+7)))</f>
        <v>0</v>
      </c>
      <c r="V257" s="126" t="str" cm="1">
        <f t="array" aca="1" ref="V257" ca="1">IF(INDIRECT(CONCATENATE(TablaDatosCompletos[[#This Row],[CodigoProyecto]],"!G",CELL("fila",INDIRECT(TablaDatosCompletos[[#This Row],[Referencia]]))+7))=0,"",INDIRECT(CONCATENATE(TablaDatosCompletos[[#This Row],[CodigoProyecto]],"!G",CELL("fila",INDIRECT(TablaDatosCompletos[[#This Row],[Referencia]]))+7)))</f>
        <v>MW</v>
      </c>
    </row>
    <row r="258" spans="1:22" ht="72.5" x14ac:dyDescent="0.35">
      <c r="A258" s="17">
        <f>DatosGenerales!$D$7</f>
        <v>0</v>
      </c>
      <c r="B258" s="17">
        <f>DatosGenerales!$D$11</f>
        <v>0</v>
      </c>
      <c r="C258" s="17" cm="1">
        <f t="array" aca="1" ref="C258" ca="1">INDIRECT(CONCATENATE(TablaDatosCompletos[[#This Row],[CodigoProyecto]],"!$E$3"))</f>
        <v>0</v>
      </c>
      <c r="D258" s="17" t="str">
        <f ca="1">IF(TablaDatosCompletos[[#This Row],[Proyecto]]=0,"NO","SI")</f>
        <v>NO</v>
      </c>
      <c r="E258" s="17" t="s">
        <v>20</v>
      </c>
      <c r="F258" s="17" t="s">
        <v>227</v>
      </c>
      <c r="G258" s="20" t="s">
        <v>74</v>
      </c>
      <c r="H258" s="20" t="s">
        <v>43</v>
      </c>
      <c r="I258" s="19" t="s">
        <v>44</v>
      </c>
      <c r="J258" s="17" t="s">
        <v>85</v>
      </c>
      <c r="K258" s="18" t="s">
        <v>86</v>
      </c>
      <c r="L258" s="18" t="s">
        <v>615</v>
      </c>
      <c r="M258" s="18" t="str" cm="1">
        <f t="array" aca="1" ref="M258" ca="1">IF(INDIRECT(CONCATENATE(TablaDatosCompletos[[#This Row],[CodigoProyecto]],"!B",CELL("fila",INDIRECT(TablaDatosCompletos[[#This Row],[Referencia]]))))="Incluir","SI","NO")</f>
        <v>NO</v>
      </c>
      <c r="N258" s="40" cm="1">
        <f t="array" aca="1" ref="N258" ca="1">IF(TablaDatosCompletos[[#This Row],[UsarAI]]="NO",0,INDIRECT(CONCATENATE(TablaDatosCompletos[[#This Row],[CodigoProyecto]],"!E",CELL("fila",INDIRECT(TablaDatosCompletos[[#This Row],[Referencia]]))+2)))</f>
        <v>0</v>
      </c>
      <c r="O258" s="18" t="str" cm="1">
        <f t="array" aca="1" ref="O258" ca="1">IF(INDIRECT(CONCATENATE(TablaDatosCompletos[[#This Row],[CodigoProyecto]],"!E",CELL("fila",INDIRECT(TablaDatosCompletos[[#This Row],[Referencia]]))+6))=0,"",INDIRECT(CONCATENATE(TablaDatosCompletos[[#This Row],[CodigoProyecto]],"!E",CELL("fila",INDIRECT(TablaDatosCompletos[[#This Row],[Referencia]]))+6)))</f>
        <v>RCO22</v>
      </c>
      <c r="P258" s="18" t="str" cm="1">
        <f t="array" aca="1" ref="P258"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58" s="18" cm="1">
        <f t="array" aca="1" ref="Q258" ca="1">IF(TablaDatosCompletos[[#This Row],[UsarAI]]="NO",0,INDIRECT(CONCATENATE(TablaDatosCompletos[[#This Row],[CodigoProyecto]],"!H",CELL("fila",INDIRECT(TablaDatosCompletos[[#This Row],[Referencia]]))+6)))</f>
        <v>0</v>
      </c>
      <c r="R258" s="18" t="str" cm="1">
        <f t="array" aca="1" ref="R258" ca="1">IF(INDIRECT(CONCATENATE(TablaDatosCompletos[[#This Row],[CodigoProyecto]],"!G",CELL("fila",INDIRECT(TablaDatosCompletos[[#This Row],[Referencia]]))+6))=0,"",INDIRECT(CONCATENATE(TablaDatosCompletos[[#This Row],[CodigoProyecto]],"!G",CELL("fila",INDIRECT(TablaDatosCompletos[[#This Row],[Referencia]]))+6)))</f>
        <v>KW  </v>
      </c>
      <c r="S258" s="125" t="str" cm="1">
        <f t="array" aca="1" ref="S258" ca="1">IF(INDIRECT(CONCATENATE(TablaDatosCompletos[[#This Row],[CodigoProyecto]],"!E",CELL("fila",INDIRECT(TablaDatosCompletos[[#This Row],[Referencia]]))+7))=0,"",INDIRECT(CONCATENATE(TablaDatosCompletos[[#This Row],[CodigoProyecto]],"!E",CELL("fila",INDIRECT(TablaDatosCompletos[[#This Row],[Referencia]]))+7)))</f>
        <v>RCR32</v>
      </c>
      <c r="T258" s="126" t="str" cm="1">
        <f t="array" aca="1" ref="T258"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58" s="127" cm="1">
        <f t="array" aca="1" ref="U258" ca="1">IF(TablaDatosCompletos[[#This Row],[UsarAI]]="NO",0,INDIRECT(CONCATENATE(TablaDatosCompletos[[#This Row],[CodigoProyecto]],"!H",CELL("fila",INDIRECT(TablaDatosCompletos[[#This Row],[Referencia]]))+7)))</f>
        <v>0</v>
      </c>
      <c r="V258" s="126" t="str" cm="1">
        <f t="array" aca="1" ref="V258" ca="1">IF(INDIRECT(CONCATENATE(TablaDatosCompletos[[#This Row],[CodigoProyecto]],"!G",CELL("fila",INDIRECT(TablaDatosCompletos[[#This Row],[Referencia]]))+7))=0,"",INDIRECT(CONCATENATE(TablaDatosCompletos[[#This Row],[CodigoProyecto]],"!G",CELL("fila",INDIRECT(TablaDatosCompletos[[#This Row],[Referencia]]))+7)))</f>
        <v>MW</v>
      </c>
    </row>
    <row r="259" spans="1:22" ht="72.5" x14ac:dyDescent="0.35">
      <c r="A259" s="17">
        <f>DatosGenerales!$D$7</f>
        <v>0</v>
      </c>
      <c r="B259" s="17">
        <f>DatosGenerales!$D$11</f>
        <v>0</v>
      </c>
      <c r="C259" s="17" cm="1">
        <f t="array" aca="1" ref="C259" ca="1">INDIRECT(CONCATENATE(TablaDatosCompletos[[#This Row],[CodigoProyecto]],"!$E$3"))</f>
        <v>0</v>
      </c>
      <c r="D259" s="17" t="str">
        <f ca="1">IF(TablaDatosCompletos[[#This Row],[Proyecto]]=0,"NO","SI")</f>
        <v>NO</v>
      </c>
      <c r="E259" s="17" t="s">
        <v>20</v>
      </c>
      <c r="F259" s="17" t="s">
        <v>227</v>
      </c>
      <c r="G259" s="20" t="s">
        <v>74</v>
      </c>
      <c r="H259" s="20" t="s">
        <v>43</v>
      </c>
      <c r="I259" s="19" t="s">
        <v>44</v>
      </c>
      <c r="J259" s="17" t="s">
        <v>87</v>
      </c>
      <c r="K259" s="18" t="s">
        <v>88</v>
      </c>
      <c r="L259" s="18" t="s">
        <v>616</v>
      </c>
      <c r="M259" s="18" t="str" cm="1">
        <f t="array" aca="1" ref="M259" ca="1">IF(INDIRECT(CONCATENATE(TablaDatosCompletos[[#This Row],[CodigoProyecto]],"!B",CELL("fila",INDIRECT(TablaDatosCompletos[[#This Row],[Referencia]]))))="Incluir","SI","NO")</f>
        <v>NO</v>
      </c>
      <c r="N259" s="40" cm="1">
        <f t="array" aca="1" ref="N259" ca="1">IF(TablaDatosCompletos[[#This Row],[UsarAI]]="NO",0,INDIRECT(CONCATENATE(TablaDatosCompletos[[#This Row],[CodigoProyecto]],"!E",CELL("fila",INDIRECT(TablaDatosCompletos[[#This Row],[Referencia]]))+2)))</f>
        <v>0</v>
      </c>
      <c r="O259" s="18" t="str" cm="1">
        <f t="array" aca="1" ref="O259" ca="1">IF(INDIRECT(CONCATENATE(TablaDatosCompletos[[#This Row],[CodigoProyecto]],"!E",CELL("fila",INDIRECT(TablaDatosCompletos[[#This Row],[Referencia]]))+6))=0,"",INDIRECT(CONCATENATE(TablaDatosCompletos[[#This Row],[CodigoProyecto]],"!E",CELL("fila",INDIRECT(TablaDatosCompletos[[#This Row],[Referencia]]))+6)))</f>
        <v>RCO22</v>
      </c>
      <c r="P259" s="18" t="str" cm="1">
        <f t="array" aca="1" ref="P259"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59" s="18" cm="1">
        <f t="array" aca="1" ref="Q259" ca="1">IF(TablaDatosCompletos[[#This Row],[UsarAI]]="NO",0,INDIRECT(CONCATENATE(TablaDatosCompletos[[#This Row],[CodigoProyecto]],"!H",CELL("fila",INDIRECT(TablaDatosCompletos[[#This Row],[Referencia]]))+6)))</f>
        <v>0</v>
      </c>
      <c r="R259" s="18" t="str" cm="1">
        <f t="array" aca="1" ref="R259" ca="1">IF(INDIRECT(CONCATENATE(TablaDatosCompletos[[#This Row],[CodigoProyecto]],"!G",CELL("fila",INDIRECT(TablaDatosCompletos[[#This Row],[Referencia]]))+6))=0,"",INDIRECT(CONCATENATE(TablaDatosCompletos[[#This Row],[CodigoProyecto]],"!G",CELL("fila",INDIRECT(TablaDatosCompletos[[#This Row],[Referencia]]))+6)))</f>
        <v>KW  </v>
      </c>
      <c r="S259" s="125" t="str" cm="1">
        <f t="array" aca="1" ref="S259" ca="1">IF(INDIRECT(CONCATENATE(TablaDatosCompletos[[#This Row],[CodigoProyecto]],"!E",CELL("fila",INDIRECT(TablaDatosCompletos[[#This Row],[Referencia]]))+7))=0,"",INDIRECT(CONCATENATE(TablaDatosCompletos[[#This Row],[CodigoProyecto]],"!E",CELL("fila",INDIRECT(TablaDatosCompletos[[#This Row],[Referencia]]))+7)))</f>
        <v>RCR32</v>
      </c>
      <c r="T259" s="126" t="str" cm="1">
        <f t="array" aca="1" ref="T259"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59" s="127" cm="1">
        <f t="array" aca="1" ref="U259" ca="1">IF(TablaDatosCompletos[[#This Row],[UsarAI]]="NO",0,INDIRECT(CONCATENATE(TablaDatosCompletos[[#This Row],[CodigoProyecto]],"!H",CELL("fila",INDIRECT(TablaDatosCompletos[[#This Row],[Referencia]]))+7)))</f>
        <v>0</v>
      </c>
      <c r="V259" s="126" t="str" cm="1">
        <f t="array" aca="1" ref="V259" ca="1">IF(INDIRECT(CONCATENATE(TablaDatosCompletos[[#This Row],[CodigoProyecto]],"!G",CELL("fila",INDIRECT(TablaDatosCompletos[[#This Row],[Referencia]]))+7))=0,"",INDIRECT(CONCATENATE(TablaDatosCompletos[[#This Row],[CodigoProyecto]],"!G",CELL("fila",INDIRECT(TablaDatosCompletos[[#This Row],[Referencia]]))+7)))</f>
        <v>MW</v>
      </c>
    </row>
    <row r="260" spans="1:22" ht="72.5" x14ac:dyDescent="0.35">
      <c r="A260" s="17">
        <f>DatosGenerales!$D$7</f>
        <v>0</v>
      </c>
      <c r="B260" s="17">
        <f>DatosGenerales!$D$11</f>
        <v>0</v>
      </c>
      <c r="C260" s="17" cm="1">
        <f t="array" aca="1" ref="C260" ca="1">INDIRECT(CONCATENATE(TablaDatosCompletos[[#This Row],[CodigoProyecto]],"!$E$3"))</f>
        <v>0</v>
      </c>
      <c r="D260" s="17" t="str">
        <f ca="1">IF(TablaDatosCompletos[[#This Row],[Proyecto]]=0,"NO","SI")</f>
        <v>NO</v>
      </c>
      <c r="E260" s="17" t="s">
        <v>20</v>
      </c>
      <c r="F260" s="17" t="s">
        <v>227</v>
      </c>
      <c r="G260" s="20" t="s">
        <v>74</v>
      </c>
      <c r="H260" s="20" t="s">
        <v>43</v>
      </c>
      <c r="I260" s="19" t="s">
        <v>44</v>
      </c>
      <c r="J260" s="17" t="s">
        <v>89</v>
      </c>
      <c r="K260" s="18" t="s">
        <v>90</v>
      </c>
      <c r="L260" s="18" t="s">
        <v>617</v>
      </c>
      <c r="M260" s="18" t="str" cm="1">
        <f t="array" aca="1" ref="M260" ca="1">IF(INDIRECT(CONCATENATE(TablaDatosCompletos[[#This Row],[CodigoProyecto]],"!B",CELL("fila",INDIRECT(TablaDatosCompletos[[#This Row],[Referencia]]))))="Incluir","SI","NO")</f>
        <v>NO</v>
      </c>
      <c r="N260" s="40" cm="1">
        <f t="array" aca="1" ref="N260" ca="1">IF(TablaDatosCompletos[[#This Row],[UsarAI]]="NO",0,INDIRECT(CONCATENATE(TablaDatosCompletos[[#This Row],[CodigoProyecto]],"!E",CELL("fila",INDIRECT(TablaDatosCompletos[[#This Row],[Referencia]]))+2)))</f>
        <v>0</v>
      </c>
      <c r="O260" s="18" t="str" cm="1">
        <f t="array" aca="1" ref="O260" ca="1">IF(INDIRECT(CONCATENATE(TablaDatosCompletos[[#This Row],[CodigoProyecto]],"!E",CELL("fila",INDIRECT(TablaDatosCompletos[[#This Row],[Referencia]]))+6))=0,"",INDIRECT(CONCATENATE(TablaDatosCompletos[[#This Row],[CodigoProyecto]],"!E",CELL("fila",INDIRECT(TablaDatosCompletos[[#This Row],[Referencia]]))+6)))</f>
        <v>RCO22</v>
      </c>
      <c r="P260" s="18" t="str" cm="1">
        <f t="array" aca="1" ref="P260"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60" s="18" cm="1">
        <f t="array" aca="1" ref="Q260" ca="1">IF(TablaDatosCompletos[[#This Row],[UsarAI]]="NO",0,INDIRECT(CONCATENATE(TablaDatosCompletos[[#This Row],[CodigoProyecto]],"!H",CELL("fila",INDIRECT(TablaDatosCompletos[[#This Row],[Referencia]]))+6)))</f>
        <v>0</v>
      </c>
      <c r="R260" s="18" t="str" cm="1">
        <f t="array" aca="1" ref="R260" ca="1">IF(INDIRECT(CONCATENATE(TablaDatosCompletos[[#This Row],[CodigoProyecto]],"!G",CELL("fila",INDIRECT(TablaDatosCompletos[[#This Row],[Referencia]]))+6))=0,"",INDIRECT(CONCATENATE(TablaDatosCompletos[[#This Row],[CodigoProyecto]],"!G",CELL("fila",INDIRECT(TablaDatosCompletos[[#This Row],[Referencia]]))+6)))</f>
        <v>KW  </v>
      </c>
      <c r="S260" s="125" t="str" cm="1">
        <f t="array" aca="1" ref="S260" ca="1">IF(INDIRECT(CONCATENATE(TablaDatosCompletos[[#This Row],[CodigoProyecto]],"!E",CELL("fila",INDIRECT(TablaDatosCompletos[[#This Row],[Referencia]]))+7))=0,"",INDIRECT(CONCATENATE(TablaDatosCompletos[[#This Row],[CodigoProyecto]],"!E",CELL("fila",INDIRECT(TablaDatosCompletos[[#This Row],[Referencia]]))+7)))</f>
        <v>RCR32</v>
      </c>
      <c r="T260" s="126" t="str" cm="1">
        <f t="array" aca="1" ref="T260"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60" s="127" cm="1">
        <f t="array" aca="1" ref="U260" ca="1">IF(TablaDatosCompletos[[#This Row],[UsarAI]]="NO",0,INDIRECT(CONCATENATE(TablaDatosCompletos[[#This Row],[CodigoProyecto]],"!H",CELL("fila",INDIRECT(TablaDatosCompletos[[#This Row],[Referencia]]))+7)))</f>
        <v>0</v>
      </c>
      <c r="V260" s="126" t="str" cm="1">
        <f t="array" aca="1" ref="V260" ca="1">IF(INDIRECT(CONCATENATE(TablaDatosCompletos[[#This Row],[CodigoProyecto]],"!G",CELL("fila",INDIRECT(TablaDatosCompletos[[#This Row],[Referencia]]))+7))=0,"",INDIRECT(CONCATENATE(TablaDatosCompletos[[#This Row],[CodigoProyecto]],"!G",CELL("fila",INDIRECT(TablaDatosCompletos[[#This Row],[Referencia]]))+7)))</f>
        <v>MW</v>
      </c>
    </row>
    <row r="261" spans="1:22" ht="72.5" x14ac:dyDescent="0.35">
      <c r="A261" s="17">
        <f>DatosGenerales!$D$7</f>
        <v>0</v>
      </c>
      <c r="B261" s="17">
        <f>DatosGenerales!$D$11</f>
        <v>0</v>
      </c>
      <c r="C261" s="17" cm="1">
        <f t="array" aca="1" ref="C261" ca="1">INDIRECT(CONCATENATE(TablaDatosCompletos[[#This Row],[CodigoProyecto]],"!$E$3"))</f>
        <v>0</v>
      </c>
      <c r="D261" s="17" t="str">
        <f ca="1">IF(TablaDatosCompletos[[#This Row],[Proyecto]]=0,"NO","SI")</f>
        <v>NO</v>
      </c>
      <c r="E261" s="17" t="s">
        <v>20</v>
      </c>
      <c r="F261" s="17" t="s">
        <v>227</v>
      </c>
      <c r="G261" s="20" t="s">
        <v>74</v>
      </c>
      <c r="H261" s="20" t="s">
        <v>43</v>
      </c>
      <c r="I261" s="19" t="s">
        <v>44</v>
      </c>
      <c r="J261" s="17" t="s">
        <v>91</v>
      </c>
      <c r="K261" s="18" t="s">
        <v>92</v>
      </c>
      <c r="L261" s="18" t="s">
        <v>618</v>
      </c>
      <c r="M261" s="18" t="str" cm="1">
        <f t="array" aca="1" ref="M261" ca="1">IF(INDIRECT(CONCATENATE(TablaDatosCompletos[[#This Row],[CodigoProyecto]],"!B",CELL("fila",INDIRECT(TablaDatosCompletos[[#This Row],[Referencia]]))))="Incluir","SI","NO")</f>
        <v>NO</v>
      </c>
      <c r="N261" s="40" cm="1">
        <f t="array" aca="1" ref="N261" ca="1">IF(TablaDatosCompletos[[#This Row],[UsarAI]]="NO",0,INDIRECT(CONCATENATE(TablaDatosCompletos[[#This Row],[CodigoProyecto]],"!E",CELL("fila",INDIRECT(TablaDatosCompletos[[#This Row],[Referencia]]))+2)))</f>
        <v>0</v>
      </c>
      <c r="O261" s="18" t="str" cm="1">
        <f t="array" aca="1" ref="O261" ca="1">IF(INDIRECT(CONCATENATE(TablaDatosCompletos[[#This Row],[CodigoProyecto]],"!E",CELL("fila",INDIRECT(TablaDatosCompletos[[#This Row],[Referencia]]))+6))=0,"",INDIRECT(CONCATENATE(TablaDatosCompletos[[#This Row],[CodigoProyecto]],"!E",CELL("fila",INDIRECT(TablaDatosCompletos[[#This Row],[Referencia]]))+6)))</f>
        <v>RCO22</v>
      </c>
      <c r="P261" s="18" t="str" cm="1">
        <f t="array" aca="1" ref="P261"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61" s="18" cm="1">
        <f t="array" aca="1" ref="Q261" ca="1">IF(TablaDatosCompletos[[#This Row],[UsarAI]]="NO",0,INDIRECT(CONCATENATE(TablaDatosCompletos[[#This Row],[CodigoProyecto]],"!H",CELL("fila",INDIRECT(TablaDatosCompletos[[#This Row],[Referencia]]))+6)))</f>
        <v>0</v>
      </c>
      <c r="R261" s="18" t="str" cm="1">
        <f t="array" aca="1" ref="R261" ca="1">IF(INDIRECT(CONCATENATE(TablaDatosCompletos[[#This Row],[CodigoProyecto]],"!G",CELL("fila",INDIRECT(TablaDatosCompletos[[#This Row],[Referencia]]))+6))=0,"",INDIRECT(CONCATENATE(TablaDatosCompletos[[#This Row],[CodigoProyecto]],"!G",CELL("fila",INDIRECT(TablaDatosCompletos[[#This Row],[Referencia]]))+6)))</f>
        <v>KW  </v>
      </c>
      <c r="S261" s="125" t="str" cm="1">
        <f t="array" aca="1" ref="S261" ca="1">IF(INDIRECT(CONCATENATE(TablaDatosCompletos[[#This Row],[CodigoProyecto]],"!E",CELL("fila",INDIRECT(TablaDatosCompletos[[#This Row],[Referencia]]))+7))=0,"",INDIRECT(CONCATENATE(TablaDatosCompletos[[#This Row],[CodigoProyecto]],"!E",CELL("fila",INDIRECT(TablaDatosCompletos[[#This Row],[Referencia]]))+7)))</f>
        <v>RCR32</v>
      </c>
      <c r="T261" s="126" t="str" cm="1">
        <f t="array" aca="1" ref="T261"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61" s="127" cm="1">
        <f t="array" aca="1" ref="U261" ca="1">IF(TablaDatosCompletos[[#This Row],[UsarAI]]="NO",0,INDIRECT(CONCATENATE(TablaDatosCompletos[[#This Row],[CodigoProyecto]],"!H",CELL("fila",INDIRECT(TablaDatosCompletos[[#This Row],[Referencia]]))+7)))</f>
        <v>0</v>
      </c>
      <c r="V261" s="126" t="str" cm="1">
        <f t="array" aca="1" ref="V261" ca="1">IF(INDIRECT(CONCATENATE(TablaDatosCompletos[[#This Row],[CodigoProyecto]],"!G",CELL("fila",INDIRECT(TablaDatosCompletos[[#This Row],[Referencia]]))+7))=0,"",INDIRECT(CONCATENATE(TablaDatosCompletos[[#This Row],[CodigoProyecto]],"!G",CELL("fila",INDIRECT(TablaDatosCompletos[[#This Row],[Referencia]]))+7)))</f>
        <v>MW</v>
      </c>
    </row>
    <row r="262" spans="1:22" ht="72.5" x14ac:dyDescent="0.35">
      <c r="A262" s="17">
        <f>DatosGenerales!$D$7</f>
        <v>0</v>
      </c>
      <c r="B262" s="17">
        <f>DatosGenerales!$D$11</f>
        <v>0</v>
      </c>
      <c r="C262" s="17" cm="1">
        <f t="array" aca="1" ref="C262" ca="1">INDIRECT(CONCATENATE(TablaDatosCompletos[[#This Row],[CodigoProyecto]],"!$E$3"))</f>
        <v>0</v>
      </c>
      <c r="D262" s="17" t="str">
        <f ca="1">IF(TablaDatosCompletos[[#This Row],[Proyecto]]=0,"NO","SI")</f>
        <v>NO</v>
      </c>
      <c r="E262" s="17" t="s">
        <v>20</v>
      </c>
      <c r="F262" s="17" t="s">
        <v>227</v>
      </c>
      <c r="G262" s="20" t="s">
        <v>74</v>
      </c>
      <c r="H262" s="20" t="s">
        <v>45</v>
      </c>
      <c r="I262" s="19" t="s">
        <v>46</v>
      </c>
      <c r="J262" s="17" t="s">
        <v>93</v>
      </c>
      <c r="K262" s="18" t="s">
        <v>94</v>
      </c>
      <c r="L262" s="18" t="s">
        <v>619</v>
      </c>
      <c r="M262" s="18" t="str" cm="1">
        <f t="array" aca="1" ref="M262" ca="1">IF(INDIRECT(CONCATENATE(TablaDatosCompletos[[#This Row],[CodigoProyecto]],"!B",CELL("fila",INDIRECT(TablaDatosCompletos[[#This Row],[Referencia]]))))="Incluir","SI","NO")</f>
        <v>NO</v>
      </c>
      <c r="N262" s="40" cm="1">
        <f t="array" aca="1" ref="N262" ca="1">IF(TablaDatosCompletos[[#This Row],[UsarAI]]="NO",0,INDIRECT(CONCATENATE(TablaDatosCompletos[[#This Row],[CodigoProyecto]],"!E",CELL("fila",INDIRECT(TablaDatosCompletos[[#This Row],[Referencia]]))+2)))</f>
        <v>0</v>
      </c>
      <c r="O262" s="18" t="str" cm="1">
        <f t="array" aca="1" ref="O262" ca="1">IF(INDIRECT(CONCATENATE(TablaDatosCompletos[[#This Row],[CodigoProyecto]],"!E",CELL("fila",INDIRECT(TablaDatosCompletos[[#This Row],[Referencia]]))+6))=0,"",INDIRECT(CONCATENATE(TablaDatosCompletos[[#This Row],[CodigoProyecto]],"!E",CELL("fila",INDIRECT(TablaDatosCompletos[[#This Row],[Referencia]]))+6)))</f>
        <v>RCO54</v>
      </c>
      <c r="P262" s="18" t="str" cm="1">
        <f t="array" aca="1" ref="P262" ca="1">IF(INDIRECT(CONCATENATE(TablaDatosCompletos[[#This Row],[CodigoProyecto]],"!F",CELL("fila",INDIRECT(TablaDatosCompletos[[#This Row],[Referencia]]))+6))=0,"",INDIRECT(CONCATENATE(TablaDatosCompletos[[#This Row],[CodigoProyecto]],"!F",CELL("fila",INDIRECT(TablaDatosCompletos[[#This Row],[Referencia]]))+6)))</f>
        <v>RCO54 Intermodal</v>
      </c>
      <c r="Q262" s="18" cm="1">
        <f t="array" aca="1" ref="Q262" ca="1">IF(TablaDatosCompletos[[#This Row],[UsarAI]]="NO",0,INDIRECT(CONCATENATE(TablaDatosCompletos[[#This Row],[CodigoProyecto]],"!H",CELL("fila",INDIRECT(TablaDatosCompletos[[#This Row],[Referencia]]))+6)))</f>
        <v>0</v>
      </c>
      <c r="R262" s="18" t="str" cm="1">
        <f t="array" aca="1" ref="R262" ca="1">IF(INDIRECT(CONCATENATE(TablaDatosCompletos[[#This Row],[CodigoProyecto]],"!G",CELL("fila",INDIRECT(TablaDatosCompletos[[#This Row],[Referencia]]))+6))=0,"",INDIRECT(CONCATENATE(TablaDatosCompletos[[#This Row],[CodigoProyecto]],"!G",CELL("fila",INDIRECT(TablaDatosCompletos[[#This Row],[Referencia]]))+6)))</f>
        <v>RCO54:Conexiones intermodales</v>
      </c>
      <c r="S262" s="125" t="str" cm="1">
        <f t="array" aca="1" ref="S262" ca="1">IF(INDIRECT(CONCATENATE(TablaDatosCompletos[[#This Row],[CodigoProyecto]],"!E",CELL("fila",INDIRECT(TablaDatosCompletos[[#This Row],[Referencia]]))+7))=0,"",INDIRECT(CONCATENATE(TablaDatosCompletos[[#This Row],[CodigoProyecto]],"!E",CELL("fila",INDIRECT(TablaDatosCompletos[[#This Row],[Referencia]]))+7)))</f>
        <v>RCR62</v>
      </c>
      <c r="T262" s="126" t="str" cm="1">
        <f t="array" aca="1" ref="T262"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262" s="127" cm="1">
        <f t="array" aca="1" ref="U262" ca="1">IF(TablaDatosCompletos[[#This Row],[UsarAI]]="NO",0,INDIRECT(CONCATENATE(TablaDatosCompletos[[#This Row],[CodigoProyecto]],"!H",CELL("fila",INDIRECT(TablaDatosCompletos[[#This Row],[Referencia]]))+7)))</f>
        <v>0</v>
      </c>
      <c r="V262" s="126" t="str" cm="1">
        <f t="array" aca="1" ref="V262" ca="1">IF(INDIRECT(CONCATENATE(TablaDatosCompletos[[#This Row],[CodigoProyecto]],"!G",CELL("fila",INDIRECT(TablaDatosCompletos[[#This Row],[Referencia]]))+7))=0,"",INDIRECT(CONCATENATE(TablaDatosCompletos[[#This Row],[CodigoProyecto]],"!G",CELL("fila",INDIRECT(TablaDatosCompletos[[#This Row],[Referencia]]))+7)))</f>
        <v>RCR 62: Usuarios / año</v>
      </c>
    </row>
    <row r="263" spans="1:22" ht="72.5" x14ac:dyDescent="0.35">
      <c r="A263" s="17">
        <f>DatosGenerales!$D$7</f>
        <v>0</v>
      </c>
      <c r="B263" s="17">
        <f>DatosGenerales!$D$11</f>
        <v>0</v>
      </c>
      <c r="C263" s="17" cm="1">
        <f t="array" aca="1" ref="C263" ca="1">INDIRECT(CONCATENATE(TablaDatosCompletos[[#This Row],[CodigoProyecto]],"!$E$3"))</f>
        <v>0</v>
      </c>
      <c r="D263" s="17" t="str">
        <f ca="1">IF(TablaDatosCompletos[[#This Row],[Proyecto]]=0,"NO","SI")</f>
        <v>NO</v>
      </c>
      <c r="E263" s="17" t="s">
        <v>20</v>
      </c>
      <c r="F263" s="17" t="s">
        <v>227</v>
      </c>
      <c r="G263" s="20" t="s">
        <v>74</v>
      </c>
      <c r="H263" s="20" t="s">
        <v>45</v>
      </c>
      <c r="I263" s="19" t="s">
        <v>46</v>
      </c>
      <c r="J263" s="17" t="s">
        <v>95</v>
      </c>
      <c r="K263" s="18" t="s">
        <v>96</v>
      </c>
      <c r="L263" s="18" t="s">
        <v>620</v>
      </c>
      <c r="M263" s="18" t="str" cm="1">
        <f t="array" aca="1" ref="M263" ca="1">IF(INDIRECT(CONCATENATE(TablaDatosCompletos[[#This Row],[CodigoProyecto]],"!B",CELL("fila",INDIRECT(TablaDatosCompletos[[#This Row],[Referencia]]))))="Incluir","SI","NO")</f>
        <v>NO</v>
      </c>
      <c r="N263" s="40" cm="1">
        <f t="array" aca="1" ref="N263" ca="1">IF(TablaDatosCompletos[[#This Row],[UsarAI]]="NO",0,INDIRECT(CONCATENATE(TablaDatosCompletos[[#This Row],[CodigoProyecto]],"!E",CELL("fila",INDIRECT(TablaDatosCompletos[[#This Row],[Referencia]]))+2)))</f>
        <v>0</v>
      </c>
      <c r="O263" s="18" t="str" cm="1">
        <f t="array" aca="1" ref="O263" ca="1">IF(INDIRECT(CONCATENATE(TablaDatosCompletos[[#This Row],[CodigoProyecto]],"!E",CELL("fila",INDIRECT(TablaDatosCompletos[[#This Row],[Referencia]]))+6))=0,"",INDIRECT(CONCATENATE(TablaDatosCompletos[[#This Row],[CodigoProyecto]],"!E",CELL("fila",INDIRECT(TablaDatosCompletos[[#This Row],[Referencia]]))+6)))</f>
        <v>RCO57</v>
      </c>
      <c r="P263" s="18" t="str" cm="1">
        <f t="array" aca="1" ref="P263"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263" s="18" cm="1">
        <f t="array" aca="1" ref="Q263" ca="1">IF(TablaDatosCompletos[[#This Row],[UsarAI]]="NO",0,INDIRECT(CONCATENATE(TablaDatosCompletos[[#This Row],[CodigoProyecto]],"!H",CELL("fila",INDIRECT(TablaDatosCompletos[[#This Row],[Referencia]]))+6)))</f>
        <v>0</v>
      </c>
      <c r="R263" s="18" t="str" cm="1">
        <f t="array" aca="1" ref="R263" ca="1">IF(INDIRECT(CONCATENATE(TablaDatosCompletos[[#This Row],[CodigoProyecto]],"!G",CELL("fila",INDIRECT(TablaDatosCompletos[[#This Row],[Referencia]]))+6))=0,"",INDIRECT(CONCATENATE(TablaDatosCompletos[[#This Row],[CodigoProyecto]],"!G",CELL("fila",INDIRECT(TablaDatosCompletos[[#This Row],[Referencia]]))+6)))</f>
        <v>RCO 57:Pasajeros</v>
      </c>
      <c r="S263" s="125" t="str" cm="1">
        <f t="array" aca="1" ref="S263" ca="1">IF(INDIRECT(CONCATENATE(TablaDatosCompletos[[#This Row],[CodigoProyecto]],"!E",CELL("fila",INDIRECT(TablaDatosCompletos[[#This Row],[Referencia]]))+7))=0,"",INDIRECT(CONCATENATE(TablaDatosCompletos[[#This Row],[CodigoProyecto]],"!E",CELL("fila",INDIRECT(TablaDatosCompletos[[#This Row],[Referencia]]))+7)))</f>
        <v>RCR62</v>
      </c>
      <c r="T263" s="126" t="str" cm="1">
        <f t="array" aca="1" ref="T263"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263" s="127" cm="1">
        <f t="array" aca="1" ref="U263" ca="1">IF(TablaDatosCompletos[[#This Row],[UsarAI]]="NO",0,INDIRECT(CONCATENATE(TablaDatosCompletos[[#This Row],[CodigoProyecto]],"!H",CELL("fila",INDIRECT(TablaDatosCompletos[[#This Row],[Referencia]]))+7)))</f>
        <v>0</v>
      </c>
      <c r="V263" s="126" t="str" cm="1">
        <f t="array" aca="1" ref="V263" ca="1">IF(INDIRECT(CONCATENATE(TablaDatosCompletos[[#This Row],[CodigoProyecto]],"!G",CELL("fila",INDIRECT(TablaDatosCompletos[[#This Row],[Referencia]]))+7))=0,"",INDIRECT(CONCATENATE(TablaDatosCompletos[[#This Row],[CodigoProyecto]],"!G",CELL("fila",INDIRECT(TablaDatosCompletos[[#This Row],[Referencia]]))+7)))</f>
        <v>RCR 62: Usuarios / año</v>
      </c>
    </row>
    <row r="264" spans="1:22" ht="72.5" x14ac:dyDescent="0.35">
      <c r="A264" s="17">
        <f>DatosGenerales!$D$7</f>
        <v>0</v>
      </c>
      <c r="B264" s="17">
        <f>DatosGenerales!$D$11</f>
        <v>0</v>
      </c>
      <c r="C264" s="17" cm="1">
        <f t="array" aca="1" ref="C264" ca="1">INDIRECT(CONCATENATE(TablaDatosCompletos[[#This Row],[CodigoProyecto]],"!$E$3"))</f>
        <v>0</v>
      </c>
      <c r="D264" s="17" t="str">
        <f ca="1">IF(TablaDatosCompletos[[#This Row],[Proyecto]]=0,"NO","SI")</f>
        <v>NO</v>
      </c>
      <c r="E264" s="17" t="s">
        <v>20</v>
      </c>
      <c r="F264" s="17" t="s">
        <v>227</v>
      </c>
      <c r="G264" s="20" t="s">
        <v>74</v>
      </c>
      <c r="H264" s="20" t="s">
        <v>45</v>
      </c>
      <c r="I264" s="19" t="s">
        <v>46</v>
      </c>
      <c r="J264" s="17" t="s">
        <v>97</v>
      </c>
      <c r="K264" s="18" t="s">
        <v>98</v>
      </c>
      <c r="L264" s="18" t="s">
        <v>621</v>
      </c>
      <c r="M264" s="18" t="str" cm="1">
        <f t="array" aca="1" ref="M264" ca="1">IF(INDIRECT(CONCATENATE(TablaDatosCompletos[[#This Row],[CodigoProyecto]],"!B",CELL("fila",INDIRECT(TablaDatosCompletos[[#This Row],[Referencia]]))))="Incluir","SI","NO")</f>
        <v>NO</v>
      </c>
      <c r="N264" s="40" cm="1">
        <f t="array" aca="1" ref="N264" ca="1">IF(TablaDatosCompletos[[#This Row],[UsarAI]]="NO",0,INDIRECT(CONCATENATE(TablaDatosCompletos[[#This Row],[CodigoProyecto]],"!E",CELL("fila",INDIRECT(TablaDatosCompletos[[#This Row],[Referencia]]))+2)))</f>
        <v>0</v>
      </c>
      <c r="O264" s="18" t="str" cm="1">
        <f t="array" aca="1" ref="O264" ca="1">IF(INDIRECT(CONCATENATE(TablaDatosCompletos[[#This Row],[CodigoProyecto]],"!E",CELL("fila",INDIRECT(TablaDatosCompletos[[#This Row],[Referencia]]))+6))=0,"",INDIRECT(CONCATENATE(TablaDatosCompletos[[#This Row],[CodigoProyecto]],"!E",CELL("fila",INDIRECT(TablaDatosCompletos[[#This Row],[Referencia]]))+6)))</f>
        <v>RCO58</v>
      </c>
      <c r="P264" s="18" t="str" cm="1">
        <f t="array" aca="1" ref="P264"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264" s="18" cm="1">
        <f t="array" aca="1" ref="Q264" ca="1">IF(TablaDatosCompletos[[#This Row],[UsarAI]]="NO",0,INDIRECT(CONCATENATE(TablaDatosCompletos[[#This Row],[CodigoProyecto]],"!H",CELL("fila",INDIRECT(TablaDatosCompletos[[#This Row],[Referencia]]))+6)))</f>
        <v>0</v>
      </c>
      <c r="R264" s="18" t="str" cm="1">
        <f t="array" aca="1" ref="R264" ca="1">IF(INDIRECT(CONCATENATE(TablaDatosCompletos[[#This Row],[CodigoProyecto]],"!G",CELL("fila",INDIRECT(TablaDatosCompletos[[#This Row],[Referencia]]))+6))=0,"",INDIRECT(CONCATENATE(TablaDatosCompletos[[#This Row],[CodigoProyecto]],"!G",CELL("fila",INDIRECT(TablaDatosCompletos[[#This Row],[Referencia]]))+6)))</f>
        <v>RCO 58:  Km</v>
      </c>
      <c r="S264" s="125" t="str" cm="1">
        <f t="array" aca="1" ref="S264" ca="1">IF(INDIRECT(CONCATENATE(TablaDatosCompletos[[#This Row],[CodigoProyecto]],"!E",CELL("fila",INDIRECT(TablaDatosCompletos[[#This Row],[Referencia]]))+7))=0,"",INDIRECT(CONCATENATE(TablaDatosCompletos[[#This Row],[CodigoProyecto]],"!E",CELL("fila",INDIRECT(TablaDatosCompletos[[#This Row],[Referencia]]))+7)))</f>
        <v>RCR64</v>
      </c>
      <c r="T264" s="126" t="str" cm="1">
        <f t="array" aca="1" ref="T264"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264" s="127" cm="1">
        <f t="array" aca="1" ref="U264" ca="1">IF(TablaDatosCompletos[[#This Row],[UsarAI]]="NO",0,INDIRECT(CONCATENATE(TablaDatosCompletos[[#This Row],[CodigoProyecto]],"!H",CELL("fila",INDIRECT(TablaDatosCompletos[[#This Row],[Referencia]]))+7)))</f>
        <v>0</v>
      </c>
      <c r="V264" s="126" t="str" cm="1">
        <f t="array" aca="1" ref="V264" ca="1">IF(INDIRECT(CONCATENATE(TablaDatosCompletos[[#This Row],[CodigoProyecto]],"!G",CELL("fila",INDIRECT(TablaDatosCompletos[[#This Row],[Referencia]]))+7))=0,"",INDIRECT(CONCATENATE(TablaDatosCompletos[[#This Row],[CodigoProyecto]],"!G",CELL("fila",INDIRECT(TablaDatosCompletos[[#This Row],[Referencia]]))+7)))</f>
        <v>RCR 64: Usuarios /año</v>
      </c>
    </row>
    <row r="265" spans="1:22" ht="72.5" x14ac:dyDescent="0.35">
      <c r="A265" s="17">
        <f>DatosGenerales!$D$7</f>
        <v>0</v>
      </c>
      <c r="B265" s="17">
        <f>DatosGenerales!$D$11</f>
        <v>0</v>
      </c>
      <c r="C265" s="17" cm="1">
        <f t="array" aca="1" ref="C265" ca="1">INDIRECT(CONCATENATE(TablaDatosCompletos[[#This Row],[CodigoProyecto]],"!$E$3"))</f>
        <v>0</v>
      </c>
      <c r="D265" s="17" t="str">
        <f ca="1">IF(TablaDatosCompletos[[#This Row],[Proyecto]]=0,"NO","SI")</f>
        <v>NO</v>
      </c>
      <c r="E265" s="17" t="s">
        <v>20</v>
      </c>
      <c r="F265" s="17" t="s">
        <v>227</v>
      </c>
      <c r="G265" s="20" t="s">
        <v>74</v>
      </c>
      <c r="H265" s="20" t="s">
        <v>45</v>
      </c>
      <c r="I265" s="40" t="s">
        <v>46</v>
      </c>
      <c r="J265" s="17" t="s">
        <v>99</v>
      </c>
      <c r="K265" s="18" t="s">
        <v>100</v>
      </c>
      <c r="L265" s="18" t="s">
        <v>622</v>
      </c>
      <c r="M265" s="18" t="str" cm="1">
        <f t="array" aca="1" ref="M265" ca="1">IF(INDIRECT(CONCATENATE(TablaDatosCompletos[[#This Row],[CodigoProyecto]],"!B",CELL("fila",INDIRECT(TablaDatosCompletos[[#This Row],[Referencia]]))))="Incluir","SI","NO")</f>
        <v>NO</v>
      </c>
      <c r="N265" s="40" cm="1">
        <f t="array" aca="1" ref="N265" ca="1">IF(TablaDatosCompletos[[#This Row],[UsarAI]]="NO",0,INDIRECT(CONCATENATE(TablaDatosCompletos[[#This Row],[CodigoProyecto]],"!E",CELL("fila",INDIRECT(TablaDatosCompletos[[#This Row],[Referencia]]))+2)))</f>
        <v>0</v>
      </c>
      <c r="O265" s="18" t="str" cm="1">
        <f t="array" aca="1" ref="O265" ca="1">IF(INDIRECT(CONCATENATE(TablaDatosCompletos[[#This Row],[CodigoProyecto]],"!E",CELL("fila",INDIRECT(TablaDatosCompletos[[#This Row],[Referencia]]))+6))=0,"",INDIRECT(CONCATENATE(TablaDatosCompletos[[#This Row],[CodigoProyecto]],"!E",CELL("fila",INDIRECT(TablaDatosCompletos[[#This Row],[Referencia]]))+6)))</f>
        <v>RCO54</v>
      </c>
      <c r="P265" s="18" t="str" cm="1">
        <f t="array" aca="1" ref="P265" ca="1">IF(INDIRECT(CONCATENATE(TablaDatosCompletos[[#This Row],[CodigoProyecto]],"!F",CELL("fila",INDIRECT(TablaDatosCompletos[[#This Row],[Referencia]]))+6))=0,"",INDIRECT(CONCATENATE(TablaDatosCompletos[[#This Row],[CodigoProyecto]],"!F",CELL("fila",INDIRECT(TablaDatosCompletos[[#This Row],[Referencia]]))+6)))</f>
        <v>RCO54 Intermodal</v>
      </c>
      <c r="Q265" s="18" cm="1">
        <f t="array" aca="1" ref="Q265" ca="1">IF(TablaDatosCompletos[[#This Row],[UsarAI]]="NO",0,INDIRECT(CONCATENATE(TablaDatosCompletos[[#This Row],[CodigoProyecto]],"!H",CELL("fila",INDIRECT(TablaDatosCompletos[[#This Row],[Referencia]]))+6)))</f>
        <v>0</v>
      </c>
      <c r="R265" s="18" t="str" cm="1">
        <f t="array" aca="1" ref="R265" ca="1">IF(INDIRECT(CONCATENATE(TablaDatosCompletos[[#This Row],[CodigoProyecto]],"!G",CELL("fila",INDIRECT(TablaDatosCompletos[[#This Row],[Referencia]]))+6))=0,"",INDIRECT(CONCATENATE(TablaDatosCompletos[[#This Row],[CodigoProyecto]],"!G",CELL("fila",INDIRECT(TablaDatosCompletos[[#This Row],[Referencia]]))+6)))</f>
        <v>RCO54:Conexiones intermodales</v>
      </c>
      <c r="S265" s="125" t="str" cm="1">
        <f t="array" aca="1" ref="S265" ca="1">IF(INDIRECT(CONCATENATE(TablaDatosCompletos[[#This Row],[CodigoProyecto]],"!E",CELL("fila",INDIRECT(TablaDatosCompletos[[#This Row],[Referencia]]))+7))=0,"",INDIRECT(CONCATENATE(TablaDatosCompletos[[#This Row],[CodigoProyecto]],"!E",CELL("fila",INDIRECT(TablaDatosCompletos[[#This Row],[Referencia]]))+7)))</f>
        <v>RCR62</v>
      </c>
      <c r="T265" s="126" t="str" cm="1">
        <f t="array" aca="1" ref="T265"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265" s="127" cm="1">
        <f t="array" aca="1" ref="U265" ca="1">IF(TablaDatosCompletos[[#This Row],[UsarAI]]="NO",0,INDIRECT(CONCATENATE(TablaDatosCompletos[[#This Row],[CodigoProyecto]],"!H",CELL("fila",INDIRECT(TablaDatosCompletos[[#This Row],[Referencia]]))+7)))</f>
        <v>0</v>
      </c>
      <c r="V265" s="126" t="str" cm="1">
        <f t="array" aca="1" ref="V265" ca="1">IF(INDIRECT(CONCATENATE(TablaDatosCompletos[[#This Row],[CodigoProyecto]],"!G",CELL("fila",INDIRECT(TablaDatosCompletos[[#This Row],[Referencia]]))+7))=0,"",INDIRECT(CONCATENATE(TablaDatosCompletos[[#This Row],[CodigoProyecto]],"!G",CELL("fila",INDIRECT(TablaDatosCompletos[[#This Row],[Referencia]]))+7)))</f>
        <v>RCR 62: Usuarios / año</v>
      </c>
    </row>
    <row r="266" spans="1:22" ht="72.5" x14ac:dyDescent="0.35">
      <c r="A266" s="17">
        <f>DatosGenerales!$D$7</f>
        <v>0</v>
      </c>
      <c r="B266" s="17">
        <f>DatosGenerales!$D$11</f>
        <v>0</v>
      </c>
      <c r="C266" s="17" cm="1">
        <f t="array" aca="1" ref="C266" ca="1">INDIRECT(CONCATENATE(TablaDatosCompletos[[#This Row],[CodigoProyecto]],"!$E$3"))</f>
        <v>0</v>
      </c>
      <c r="D266" s="17" t="str">
        <f ca="1">IF(TablaDatosCompletos[[#This Row],[Proyecto]]=0,"NO","SI")</f>
        <v>NO</v>
      </c>
      <c r="E266" s="17" t="s">
        <v>20</v>
      </c>
      <c r="F266" s="17" t="s">
        <v>227</v>
      </c>
      <c r="G266" s="20" t="s">
        <v>74</v>
      </c>
      <c r="H266" s="20" t="s">
        <v>45</v>
      </c>
      <c r="I266" s="40" t="s">
        <v>46</v>
      </c>
      <c r="J266" s="17" t="s">
        <v>101</v>
      </c>
      <c r="K266" s="18" t="s">
        <v>102</v>
      </c>
      <c r="L266" s="18" t="s">
        <v>623</v>
      </c>
      <c r="M266" s="18" t="str" cm="1">
        <f t="array" aca="1" ref="M266" ca="1">IF(INDIRECT(CONCATENATE(TablaDatosCompletos[[#This Row],[CodigoProyecto]],"!B",CELL("fila",INDIRECT(TablaDatosCompletos[[#This Row],[Referencia]]))))="Incluir","SI","NO")</f>
        <v>NO</v>
      </c>
      <c r="N266" s="40" cm="1">
        <f t="array" aca="1" ref="N266" ca="1">IF(TablaDatosCompletos[[#This Row],[UsarAI]]="NO",0,INDIRECT(CONCATENATE(TablaDatosCompletos[[#This Row],[CodigoProyecto]],"!E",CELL("fila",INDIRECT(TablaDatosCompletos[[#This Row],[Referencia]]))+2)))</f>
        <v>0</v>
      </c>
      <c r="O266" s="18" t="str" cm="1">
        <f t="array" aca="1" ref="O266" ca="1">IF(INDIRECT(CONCATENATE(TablaDatosCompletos[[#This Row],[CodigoProyecto]],"!E",CELL("fila",INDIRECT(TablaDatosCompletos[[#This Row],[Referencia]]))+6))=0,"",INDIRECT(CONCATENATE(TablaDatosCompletos[[#This Row],[CodigoProyecto]],"!E",CELL("fila",INDIRECT(TablaDatosCompletos[[#This Row],[Referencia]]))+6)))</f>
        <v>RCO57</v>
      </c>
      <c r="P266" s="18" t="str" cm="1">
        <f t="array" aca="1" ref="P266"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266" s="18" cm="1">
        <f t="array" aca="1" ref="Q266" ca="1">IF(TablaDatosCompletos[[#This Row],[UsarAI]]="NO",0,INDIRECT(CONCATENATE(TablaDatosCompletos[[#This Row],[CodigoProyecto]],"!H",CELL("fila",INDIRECT(TablaDatosCompletos[[#This Row],[Referencia]]))+6)))</f>
        <v>0</v>
      </c>
      <c r="R266" s="18" t="str" cm="1">
        <f t="array" aca="1" ref="R266" ca="1">IF(INDIRECT(CONCATENATE(TablaDatosCompletos[[#This Row],[CodigoProyecto]],"!G",CELL("fila",INDIRECT(TablaDatosCompletos[[#This Row],[Referencia]]))+6))=0,"",INDIRECT(CONCATENATE(TablaDatosCompletos[[#This Row],[CodigoProyecto]],"!G",CELL("fila",INDIRECT(TablaDatosCompletos[[#This Row],[Referencia]]))+6)))</f>
        <v>RCO 57:Pasajeros</v>
      </c>
      <c r="S266" s="125" t="str" cm="1">
        <f t="array" aca="1" ref="S266" ca="1">IF(INDIRECT(CONCATENATE(TablaDatosCompletos[[#This Row],[CodigoProyecto]],"!E",CELL("fila",INDIRECT(TablaDatosCompletos[[#This Row],[Referencia]]))+7))=0,"",INDIRECT(CONCATENATE(TablaDatosCompletos[[#This Row],[CodigoProyecto]],"!E",CELL("fila",INDIRECT(TablaDatosCompletos[[#This Row],[Referencia]]))+7)))</f>
        <v>RCR62</v>
      </c>
      <c r="T266" s="126" t="str" cm="1">
        <f t="array" aca="1" ref="T266"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266" s="127" cm="1">
        <f t="array" aca="1" ref="U266" ca="1">IF(TablaDatosCompletos[[#This Row],[UsarAI]]="NO",0,INDIRECT(CONCATENATE(TablaDatosCompletos[[#This Row],[CodigoProyecto]],"!H",CELL("fila",INDIRECT(TablaDatosCompletos[[#This Row],[Referencia]]))+7)))</f>
        <v>0</v>
      </c>
      <c r="V266" s="126" t="str" cm="1">
        <f t="array" aca="1" ref="V266" ca="1">IF(INDIRECT(CONCATENATE(TablaDatosCompletos[[#This Row],[CodigoProyecto]],"!G",CELL("fila",INDIRECT(TablaDatosCompletos[[#This Row],[Referencia]]))+7))=0,"",INDIRECT(CONCATENATE(TablaDatosCompletos[[#This Row],[CodigoProyecto]],"!G",CELL("fila",INDIRECT(TablaDatosCompletos[[#This Row],[Referencia]]))+7)))</f>
        <v>RCR 62: Usuarios / año</v>
      </c>
    </row>
    <row r="267" spans="1:22" ht="130.5" x14ac:dyDescent="0.35">
      <c r="A267" s="17">
        <f>DatosGenerales!$D$7</f>
        <v>0</v>
      </c>
      <c r="B267" s="17">
        <f>DatosGenerales!$D$11</f>
        <v>0</v>
      </c>
      <c r="C267" s="17" cm="1">
        <f t="array" aca="1" ref="C267" ca="1">INDIRECT(CONCATENATE(TablaDatosCompletos[[#This Row],[CodigoProyecto]],"!$E$3"))</f>
        <v>0</v>
      </c>
      <c r="D267" s="17" t="str">
        <f ca="1">IF(TablaDatosCompletos[[#This Row],[Proyecto]]=0,"NO","SI")</f>
        <v>NO</v>
      </c>
      <c r="E267" s="17" t="s">
        <v>20</v>
      </c>
      <c r="F267" s="17" t="s">
        <v>227</v>
      </c>
      <c r="G267" s="20" t="s">
        <v>74</v>
      </c>
      <c r="H267" s="20" t="s">
        <v>47</v>
      </c>
      <c r="I267" s="40" t="s">
        <v>48</v>
      </c>
      <c r="J267" s="17" t="s">
        <v>103</v>
      </c>
      <c r="K267" s="18" t="s">
        <v>104</v>
      </c>
      <c r="L267" s="18" t="s">
        <v>624</v>
      </c>
      <c r="M267" s="18" t="str" cm="1">
        <f t="array" aca="1" ref="M267" ca="1">IF(INDIRECT(CONCATENATE(TablaDatosCompletos[[#This Row],[CodigoProyecto]],"!B",CELL("fila",INDIRECT(TablaDatosCompletos[[#This Row],[Referencia]]))))="Incluir","SI","NO")</f>
        <v>NO</v>
      </c>
      <c r="N267" s="40" cm="1">
        <f t="array" aca="1" ref="N267" ca="1">IF(TablaDatosCompletos[[#This Row],[UsarAI]]="NO",0,INDIRECT(CONCATENATE(TablaDatosCompletos[[#This Row],[CodigoProyecto]],"!E",CELL("fila",INDIRECT(TablaDatosCompletos[[#This Row],[Referencia]]))+2)))</f>
        <v>0</v>
      </c>
      <c r="O267" s="18" t="str" cm="1">
        <f t="array" aca="1" ref="O267" ca="1">IF(INDIRECT(CONCATENATE(TablaDatosCompletos[[#This Row],[CodigoProyecto]],"!E",CELL("fila",INDIRECT(TablaDatosCompletos[[#This Row],[Referencia]]))+6))=0,"",INDIRECT(CONCATENATE(TablaDatosCompletos[[#This Row],[CodigoProyecto]],"!E",CELL("fila",INDIRECT(TablaDatosCompletos[[#This Row],[Referencia]]))+6)))</f>
        <v>RCO26</v>
      </c>
      <c r="P267" s="18" t="str" cm="1">
        <f t="array" aca="1" ref="P267"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267" s="18" cm="1">
        <f t="array" aca="1" ref="Q267" ca="1">IF(TablaDatosCompletos[[#This Row],[UsarAI]]="NO",0,INDIRECT(CONCATENATE(TablaDatosCompletos[[#This Row],[CodigoProyecto]],"!H",CELL("fila",INDIRECT(TablaDatosCompletos[[#This Row],[Referencia]]))+6)))</f>
        <v>0</v>
      </c>
      <c r="R267" s="18" t="str" cm="1">
        <f t="array" aca="1" ref="R267" ca="1">IF(INDIRECT(CONCATENATE(TablaDatosCompletos[[#This Row],[CodigoProyecto]],"!G",CELL("fila",INDIRECT(TablaDatosCompletos[[#This Row],[Referencia]]))+6))=0,"",INDIRECT(CONCATENATE(TablaDatosCompletos[[#This Row],[CodigoProyecto]],"!G",CELL("fila",INDIRECT(TablaDatosCompletos[[#This Row],[Referencia]]))+6)))</f>
        <v>RCO 26: Hectáreas</v>
      </c>
      <c r="S267" s="125" t="str" cm="1">
        <f t="array" aca="1" ref="S267" ca="1">IF(INDIRECT(CONCATENATE(TablaDatosCompletos[[#This Row],[CodigoProyecto]],"!E",CELL("fila",INDIRECT(TablaDatosCompletos[[#This Row],[Referencia]]))+7))=0,"",INDIRECT(CONCATENATE(TablaDatosCompletos[[#This Row],[CodigoProyecto]],"!E",CELL("fila",INDIRECT(TablaDatosCompletos[[#This Row],[Referencia]]))+7)))</f>
        <v>RCR35</v>
      </c>
      <c r="T267" s="126" t="str" cm="1">
        <f t="array" aca="1" ref="T267"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267" s="127" cm="1">
        <f t="array" aca="1" ref="U267" ca="1">IF(TablaDatosCompletos[[#This Row],[UsarAI]]="NO",0,INDIRECT(CONCATENATE(TablaDatosCompletos[[#This Row],[CodigoProyecto]],"!H",CELL("fila",INDIRECT(TablaDatosCompletos[[#This Row],[Referencia]]))+7)))</f>
        <v>0</v>
      </c>
      <c r="V267" s="126" t="str" cm="1">
        <f t="array" aca="1" ref="V267" ca="1">IF(INDIRECT(CONCATENATE(TablaDatosCompletos[[#This Row],[CodigoProyecto]],"!G",CELL("fila",INDIRECT(TablaDatosCompletos[[#This Row],[Referencia]]))+7))=0,"",INDIRECT(CONCATENATE(TablaDatosCompletos[[#This Row],[CodigoProyecto]],"!G",CELL("fila",INDIRECT(TablaDatosCompletos[[#This Row],[Referencia]]))+7)))</f>
        <v>RCR 35:Personas</v>
      </c>
    </row>
    <row r="268" spans="1:22" ht="116" x14ac:dyDescent="0.35">
      <c r="A268" s="17">
        <f>DatosGenerales!$D$7</f>
        <v>0</v>
      </c>
      <c r="B268" s="17">
        <f>DatosGenerales!$D$11</f>
        <v>0</v>
      </c>
      <c r="C268" s="17" cm="1">
        <f t="array" aca="1" ref="C268" ca="1">INDIRECT(CONCATENATE(TablaDatosCompletos[[#This Row],[CodigoProyecto]],"!$E$3"))</f>
        <v>0</v>
      </c>
      <c r="D268" s="17" t="str">
        <f ca="1">IF(TablaDatosCompletos[[#This Row],[Proyecto]]=0,"NO","SI")</f>
        <v>NO</v>
      </c>
      <c r="E268" s="17" t="s">
        <v>20</v>
      </c>
      <c r="F268" s="17" t="s">
        <v>227</v>
      </c>
      <c r="G268" s="20" t="s">
        <v>74</v>
      </c>
      <c r="H268" s="20" t="s">
        <v>47</v>
      </c>
      <c r="I268" s="19" t="s">
        <v>48</v>
      </c>
      <c r="J268" s="17" t="s">
        <v>105</v>
      </c>
      <c r="K268" s="18" t="s">
        <v>106</v>
      </c>
      <c r="L268" s="18" t="s">
        <v>625</v>
      </c>
      <c r="M268" s="18" t="str" cm="1">
        <f t="array" aca="1" ref="M268" ca="1">IF(INDIRECT(CONCATENATE(TablaDatosCompletos[[#This Row],[CodigoProyecto]],"!B",CELL("fila",INDIRECT(TablaDatosCompletos[[#This Row],[Referencia]]))))="Incluir","SI","NO")</f>
        <v>NO</v>
      </c>
      <c r="N268" s="40" cm="1">
        <f t="array" aca="1" ref="N268" ca="1">IF(TablaDatosCompletos[[#This Row],[UsarAI]]="NO",0,INDIRECT(CONCATENATE(TablaDatosCompletos[[#This Row],[CodigoProyecto]],"!E",CELL("fila",INDIRECT(TablaDatosCompletos[[#This Row],[Referencia]]))+2)))</f>
        <v>0</v>
      </c>
      <c r="O268" s="18" t="str" cm="1">
        <f t="array" aca="1" ref="O268" ca="1">IF(INDIRECT(CONCATENATE(TablaDatosCompletos[[#This Row],[CodigoProyecto]],"!E",CELL("fila",INDIRECT(TablaDatosCompletos[[#This Row],[Referencia]]))+6))=0,"",INDIRECT(CONCATENATE(TablaDatosCompletos[[#This Row],[CodigoProyecto]],"!E",CELL("fila",INDIRECT(TablaDatosCompletos[[#This Row],[Referencia]]))+6)))</f>
        <v>RCO24</v>
      </c>
      <c r="P268" s="18" t="str" cm="1">
        <f t="array" aca="1" ref="P268"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268" s="18" cm="1">
        <f t="array" aca="1" ref="Q268" ca="1">IF(TablaDatosCompletos[[#This Row],[UsarAI]]="NO",0,INDIRECT(CONCATENATE(TablaDatosCompletos[[#This Row],[CodigoProyecto]],"!H",CELL("fila",INDIRECT(TablaDatosCompletos[[#This Row],[Referencia]]))+6)))</f>
        <v>0</v>
      </c>
      <c r="R268" s="18" t="str" cm="1">
        <f t="array" aca="1" ref="R268" ca="1">IF(INDIRECT(CONCATENATE(TablaDatosCompletos[[#This Row],[CodigoProyecto]],"!G",CELL("fila",INDIRECT(TablaDatosCompletos[[#This Row],[Referencia]]))+6))=0,"",INDIRECT(CONCATENATE(TablaDatosCompletos[[#This Row],[CodigoProyecto]],"!G",CELL("fila",INDIRECT(TablaDatosCompletos[[#This Row],[Referencia]]))+6)))</f>
        <v>RCO 24: Euro</v>
      </c>
      <c r="S268" s="125" t="str" cm="1">
        <f t="array" aca="1" ref="S268" ca="1">IF(INDIRECT(CONCATENATE(TablaDatosCompletos[[#This Row],[CodigoProyecto]],"!E",CELL("fila",INDIRECT(TablaDatosCompletos[[#This Row],[Referencia]]))+7))=0,"",INDIRECT(CONCATENATE(TablaDatosCompletos[[#This Row],[CodigoProyecto]],"!E",CELL("fila",INDIRECT(TablaDatosCompletos[[#This Row],[Referencia]]))+7)))</f>
        <v>RCR36</v>
      </c>
      <c r="T268" s="126" t="str" cm="1">
        <f t="array" aca="1" ref="T268"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268" s="127" cm="1">
        <f t="array" aca="1" ref="U268" ca="1">IF(TablaDatosCompletos[[#This Row],[UsarAI]]="NO",0,INDIRECT(CONCATENATE(TablaDatosCompletos[[#This Row],[CodigoProyecto]],"!H",CELL("fila",INDIRECT(TablaDatosCompletos[[#This Row],[Referencia]]))+7)))</f>
        <v>0</v>
      </c>
      <c r="V268" s="126" t="str" cm="1">
        <f t="array" aca="1" ref="V268" ca="1">IF(INDIRECT(CONCATENATE(TablaDatosCompletos[[#This Row],[CodigoProyecto]],"!G",CELL("fila",INDIRECT(TablaDatosCompletos[[#This Row],[Referencia]]))+7))=0,"",INDIRECT(CONCATENATE(TablaDatosCompletos[[#This Row],[CodigoProyecto]],"!G",CELL("fila",INDIRECT(TablaDatosCompletos[[#This Row],[Referencia]]))+7)))</f>
        <v>RCR 36: Personas</v>
      </c>
    </row>
    <row r="269" spans="1:22" ht="174" x14ac:dyDescent="0.35">
      <c r="A269" s="17">
        <f>DatosGenerales!$D$7</f>
        <v>0</v>
      </c>
      <c r="B269" s="17">
        <f>DatosGenerales!$D$11</f>
        <v>0</v>
      </c>
      <c r="C269" s="17" cm="1">
        <f t="array" aca="1" ref="C269" ca="1">INDIRECT(CONCATENATE(TablaDatosCompletos[[#This Row],[CodigoProyecto]],"!$E$3"))</f>
        <v>0</v>
      </c>
      <c r="D269" s="17" t="str">
        <f ca="1">IF(TablaDatosCompletos[[#This Row],[Proyecto]]=0,"NO","SI")</f>
        <v>NO</v>
      </c>
      <c r="E269" s="17" t="s">
        <v>20</v>
      </c>
      <c r="F269" s="17" t="s">
        <v>227</v>
      </c>
      <c r="G269" s="20" t="s">
        <v>74</v>
      </c>
      <c r="H269" s="20" t="s">
        <v>47</v>
      </c>
      <c r="I269" s="19" t="s">
        <v>48</v>
      </c>
      <c r="J269" s="17" t="s">
        <v>107</v>
      </c>
      <c r="K269" s="18" t="s">
        <v>108</v>
      </c>
      <c r="L269" s="18" t="s">
        <v>626</v>
      </c>
      <c r="M269" s="18" t="str" cm="1">
        <f t="array" aca="1" ref="M269" ca="1">IF(INDIRECT(CONCATENATE(TablaDatosCompletos[[#This Row],[CodigoProyecto]],"!B",CELL("fila",INDIRECT(TablaDatosCompletos[[#This Row],[Referencia]]))))="Incluir","SI","NO")</f>
        <v>NO</v>
      </c>
      <c r="N269" s="40" cm="1">
        <f t="array" aca="1" ref="N269" ca="1">IF(TablaDatosCompletos[[#This Row],[UsarAI]]="NO",0,INDIRECT(CONCATENATE(TablaDatosCompletos[[#This Row],[CodigoProyecto]],"!E",CELL("fila",INDIRECT(TablaDatosCompletos[[#This Row],[Referencia]]))+2)))</f>
        <v>0</v>
      </c>
      <c r="O269" s="18" t="str" cm="1">
        <f t="array" aca="1" ref="O269" ca="1">IF(INDIRECT(CONCATENATE(TablaDatosCompletos[[#This Row],[CodigoProyecto]],"!E",CELL("fila",INDIRECT(TablaDatosCompletos[[#This Row],[Referencia]]))+6))=0,"",INDIRECT(CONCATENATE(TablaDatosCompletos[[#This Row],[CodigoProyecto]],"!E",CELL("fila",INDIRECT(TablaDatosCompletos[[#This Row],[Referencia]]))+6)))</f>
        <v>RCO24</v>
      </c>
      <c r="P269" s="18" t="str" cm="1">
        <f t="array" aca="1" ref="P269"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269" s="18" cm="1">
        <f t="array" aca="1" ref="Q269" ca="1">IF(TablaDatosCompletos[[#This Row],[UsarAI]]="NO",0,INDIRECT(CONCATENATE(TablaDatosCompletos[[#This Row],[CodigoProyecto]],"!H",CELL("fila",INDIRECT(TablaDatosCompletos[[#This Row],[Referencia]]))+6)))</f>
        <v>0</v>
      </c>
      <c r="R269" s="18" t="str" cm="1">
        <f t="array" aca="1" ref="R269" ca="1">IF(INDIRECT(CONCATENATE(TablaDatosCompletos[[#This Row],[CodigoProyecto]],"!G",CELL("fila",INDIRECT(TablaDatosCompletos[[#This Row],[Referencia]]))+6))=0,"",INDIRECT(CONCATENATE(TablaDatosCompletos[[#This Row],[CodigoProyecto]],"!G",CELL("fila",INDIRECT(TablaDatosCompletos[[#This Row],[Referencia]]))+6)))</f>
        <v>RCO 24: Euro</v>
      </c>
      <c r="S269" s="125" t="str" cm="1">
        <f t="array" aca="1" ref="S269" ca="1">IF(INDIRECT(CONCATENATE(TablaDatosCompletos[[#This Row],[CodigoProyecto]],"!E",CELL("fila",INDIRECT(TablaDatosCompletos[[#This Row],[Referencia]]))+7))=0,"",INDIRECT(CONCATENATE(TablaDatosCompletos[[#This Row],[CodigoProyecto]],"!E",CELL("fila",INDIRECT(TablaDatosCompletos[[#This Row],[Referencia]]))+7)))</f>
        <v>RCR37</v>
      </c>
      <c r="T269" s="126" t="str" cm="1">
        <f t="array" aca="1" ref="T269"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269" s="127" cm="1">
        <f t="array" aca="1" ref="U269" ca="1">IF(TablaDatosCompletos[[#This Row],[UsarAI]]="NO",0,INDIRECT(CONCATENATE(TablaDatosCompletos[[#This Row],[CodigoProyecto]],"!H",CELL("fila",INDIRECT(TablaDatosCompletos[[#This Row],[Referencia]]))+7)))</f>
        <v>0</v>
      </c>
      <c r="V269" s="126" t="str" cm="1">
        <f t="array" aca="1" ref="V269" ca="1">IF(INDIRECT(CONCATENATE(TablaDatosCompletos[[#This Row],[CodigoProyecto]],"!G",CELL("fila",INDIRECT(TablaDatosCompletos[[#This Row],[Referencia]]))+7))=0,"",INDIRECT(CONCATENATE(TablaDatosCompletos[[#This Row],[CodigoProyecto]],"!G",CELL("fila",INDIRECT(TablaDatosCompletos[[#This Row],[Referencia]]))+7)))</f>
        <v>RCR 37:Personas</v>
      </c>
    </row>
    <row r="270" spans="1:22" ht="87" x14ac:dyDescent="0.35">
      <c r="A270" s="17">
        <f>DatosGenerales!$D$7</f>
        <v>0</v>
      </c>
      <c r="B270" s="17">
        <f>DatosGenerales!$D$11</f>
        <v>0</v>
      </c>
      <c r="C270" s="17" cm="1">
        <f t="array" aca="1" ref="C270" ca="1">INDIRECT(CONCATENATE(TablaDatosCompletos[[#This Row],[CodigoProyecto]],"!$E$3"))</f>
        <v>0</v>
      </c>
      <c r="D270" s="17" t="str">
        <f ca="1">IF(TablaDatosCompletos[[#This Row],[Proyecto]]=0,"NO","SI")</f>
        <v>NO</v>
      </c>
      <c r="E270" s="17" t="s">
        <v>20</v>
      </c>
      <c r="F270" s="17" t="s">
        <v>227</v>
      </c>
      <c r="G270" s="20" t="s">
        <v>74</v>
      </c>
      <c r="H270" s="20" t="s">
        <v>49</v>
      </c>
      <c r="I270" s="19" t="s">
        <v>50</v>
      </c>
      <c r="J270" s="17" t="s">
        <v>109</v>
      </c>
      <c r="K270" s="18" t="s">
        <v>110</v>
      </c>
      <c r="L270" s="18" t="s">
        <v>627</v>
      </c>
      <c r="M270" s="18" t="str" cm="1">
        <f t="array" aca="1" ref="M270" ca="1">IF(INDIRECT(CONCATENATE(TablaDatosCompletos[[#This Row],[CodigoProyecto]],"!B",CELL("fila",INDIRECT(TablaDatosCompletos[[#This Row],[Referencia]]))))="Incluir","SI","NO")</f>
        <v>NO</v>
      </c>
      <c r="N270" s="40" cm="1">
        <f t="array" aca="1" ref="N270" ca="1">IF(TablaDatosCompletos[[#This Row],[UsarAI]]="NO",0,INDIRECT(CONCATENATE(TablaDatosCompletos[[#This Row],[CodigoProyecto]],"!E",CELL("fila",INDIRECT(TablaDatosCompletos[[#This Row],[Referencia]]))+2)))</f>
        <v>0</v>
      </c>
      <c r="O270" s="18" t="str" cm="1">
        <f t="array" aca="1" ref="O270" ca="1">IF(INDIRECT(CONCATENATE(TablaDatosCompletos[[#This Row],[CodigoProyecto]],"!E",CELL("fila",INDIRECT(TablaDatosCompletos[[#This Row],[Referencia]]))+6))=0,"",INDIRECT(CONCATENATE(TablaDatosCompletos[[#This Row],[CodigoProyecto]],"!E",CELL("fila",INDIRECT(TablaDatosCompletos[[#This Row],[Referencia]]))+6)))</f>
        <v>RCO30</v>
      </c>
      <c r="P270" s="18" t="str" cm="1">
        <f t="array" aca="1" ref="P270"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270" s="18" cm="1">
        <f t="array" aca="1" ref="Q270" ca="1">IF(TablaDatosCompletos[[#This Row],[UsarAI]]="NO",0,INDIRECT(CONCATENATE(TablaDatosCompletos[[#This Row],[CodigoProyecto]],"!H",CELL("fila",INDIRECT(TablaDatosCompletos[[#This Row],[Referencia]]))+6)))</f>
        <v>0</v>
      </c>
      <c r="R270" s="18" t="str" cm="1">
        <f t="array" aca="1" ref="R270" ca="1">IF(INDIRECT(CONCATENATE(TablaDatosCompletos[[#This Row],[CodigoProyecto]],"!G",CELL("fila",INDIRECT(TablaDatosCompletos[[#This Row],[Referencia]]))+6))=0,"",INDIRECT(CONCATENATE(TablaDatosCompletos[[#This Row],[CodigoProyecto]],"!G",CELL("fila",INDIRECT(TablaDatosCompletos[[#This Row],[Referencia]]))+6)))</f>
        <v>RCO 30: Km</v>
      </c>
      <c r="S270" s="125" t="str" cm="1">
        <f t="array" aca="1" ref="S270" ca="1">IF(INDIRECT(CONCATENATE(TablaDatosCompletos[[#This Row],[CodigoProyecto]],"!E",CELL("fila",INDIRECT(TablaDatosCompletos[[#This Row],[Referencia]]))+7))=0,"",INDIRECT(CONCATENATE(TablaDatosCompletos[[#This Row],[CodigoProyecto]],"!E",CELL("fila",INDIRECT(TablaDatosCompletos[[#This Row],[Referencia]]))+7)))</f>
        <v>RCR41</v>
      </c>
      <c r="T270" s="126" t="str" cm="1">
        <f t="array" aca="1" ref="T270"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270" s="127" cm="1">
        <f t="array" aca="1" ref="U270" ca="1">IF(TablaDatosCompletos[[#This Row],[UsarAI]]="NO",0,INDIRECT(CONCATENATE(TablaDatosCompletos[[#This Row],[CodigoProyecto]],"!H",CELL("fila",INDIRECT(TablaDatosCompletos[[#This Row],[Referencia]]))+7)))</f>
        <v>0</v>
      </c>
      <c r="V270" s="126" t="str" cm="1">
        <f t="array" aca="1" ref="V270" ca="1">IF(INDIRECT(CONCATENATE(TablaDatosCompletos[[#This Row],[CodigoProyecto]],"!G",CELL("fila",INDIRECT(TablaDatosCompletos[[#This Row],[Referencia]]))+7))=0,"",INDIRECT(CONCATENATE(TablaDatosCompletos[[#This Row],[CodigoProyecto]],"!G",CELL("fila",INDIRECT(TablaDatosCompletos[[#This Row],[Referencia]]))+7)))</f>
        <v>RCR 41: Personas</v>
      </c>
    </row>
    <row r="271" spans="1:22" ht="101.5" x14ac:dyDescent="0.35">
      <c r="A271" s="17">
        <f>DatosGenerales!$D$7</f>
        <v>0</v>
      </c>
      <c r="B271" s="17">
        <f>DatosGenerales!$D$11</f>
        <v>0</v>
      </c>
      <c r="C271" s="17" cm="1">
        <f t="array" aca="1" ref="C271" ca="1">INDIRECT(CONCATENATE(TablaDatosCompletos[[#This Row],[CodigoProyecto]],"!$E$3"))</f>
        <v>0</v>
      </c>
      <c r="D271" s="17" t="str">
        <f ca="1">IF(TablaDatosCompletos[[#This Row],[Proyecto]]=0,"NO","SI")</f>
        <v>NO</v>
      </c>
      <c r="E271" s="17" t="s">
        <v>20</v>
      </c>
      <c r="F271" s="17" t="s">
        <v>227</v>
      </c>
      <c r="G271" s="20" t="s">
        <v>74</v>
      </c>
      <c r="H271" s="20" t="s">
        <v>49</v>
      </c>
      <c r="I271" s="19" t="s">
        <v>50</v>
      </c>
      <c r="J271" s="17" t="s">
        <v>111</v>
      </c>
      <c r="K271" s="18" t="s">
        <v>112</v>
      </c>
      <c r="L271" s="18" t="s">
        <v>628</v>
      </c>
      <c r="M271" s="18" t="str" cm="1">
        <f t="array" aca="1" ref="M271" ca="1">IF(INDIRECT(CONCATENATE(TablaDatosCompletos[[#This Row],[CodigoProyecto]],"!B",CELL("fila",INDIRECT(TablaDatosCompletos[[#This Row],[Referencia]]))))="Incluir","SI","NO")</f>
        <v>NO</v>
      </c>
      <c r="N271" s="40" cm="1">
        <f t="array" aca="1" ref="N271" ca="1">IF(TablaDatosCompletos[[#This Row],[UsarAI]]="NO",0,INDIRECT(CONCATENATE(TablaDatosCompletos[[#This Row],[CodigoProyecto]],"!E",CELL("fila",INDIRECT(TablaDatosCompletos[[#This Row],[Referencia]]))+2)))</f>
        <v>0</v>
      </c>
      <c r="O271" s="18" t="str" cm="1">
        <f t="array" aca="1" ref="O271" ca="1">IF(INDIRECT(CONCATENATE(TablaDatosCompletos[[#This Row],[CodigoProyecto]],"!E",CELL("fila",INDIRECT(TablaDatosCompletos[[#This Row],[Referencia]]))+6))=0,"",INDIRECT(CONCATENATE(TablaDatosCompletos[[#This Row],[CodigoProyecto]],"!E",CELL("fila",INDIRECT(TablaDatosCompletos[[#This Row],[Referencia]]))+6)))</f>
        <v>RCO30</v>
      </c>
      <c r="P271" s="18" t="str" cm="1">
        <f t="array" aca="1" ref="P271"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271" s="18" cm="1">
        <f t="array" aca="1" ref="Q271" ca="1">IF(TablaDatosCompletos[[#This Row],[UsarAI]]="NO",0,INDIRECT(CONCATENATE(TablaDatosCompletos[[#This Row],[CodigoProyecto]],"!H",CELL("fila",INDIRECT(TablaDatosCompletos[[#This Row],[Referencia]]))+6)))</f>
        <v>0</v>
      </c>
      <c r="R271" s="18" t="str" cm="1">
        <f t="array" aca="1" ref="R271" ca="1">IF(INDIRECT(CONCATENATE(TablaDatosCompletos[[#This Row],[CodigoProyecto]],"!G",CELL("fila",INDIRECT(TablaDatosCompletos[[#This Row],[Referencia]]))+6))=0,"",INDIRECT(CONCATENATE(TablaDatosCompletos[[#This Row],[CodigoProyecto]],"!G",CELL("fila",INDIRECT(TablaDatosCompletos[[#This Row],[Referencia]]))+6)))</f>
        <v>RCO 30: Km</v>
      </c>
      <c r="S271" s="125" t="str" cm="1">
        <f t="array" aca="1" ref="S271" ca="1">IF(INDIRECT(CONCATENATE(TablaDatosCompletos[[#This Row],[CodigoProyecto]],"!E",CELL("fila",INDIRECT(TablaDatosCompletos[[#This Row],[Referencia]]))+7))=0,"",INDIRECT(CONCATENATE(TablaDatosCompletos[[#This Row],[CodigoProyecto]],"!E",CELL("fila",INDIRECT(TablaDatosCompletos[[#This Row],[Referencia]]))+7)))</f>
        <v>RCR41</v>
      </c>
      <c r="T271" s="126" t="str" cm="1">
        <f t="array" aca="1" ref="T271"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271" s="127" cm="1">
        <f t="array" aca="1" ref="U271" ca="1">IF(TablaDatosCompletos[[#This Row],[UsarAI]]="NO",0,INDIRECT(CONCATENATE(TablaDatosCompletos[[#This Row],[CodigoProyecto]],"!H",CELL("fila",INDIRECT(TablaDatosCompletos[[#This Row],[Referencia]]))+7)))</f>
        <v>0</v>
      </c>
      <c r="V271" s="126" t="str" cm="1">
        <f t="array" aca="1" ref="V271" ca="1">IF(INDIRECT(CONCATENATE(TablaDatosCompletos[[#This Row],[CodigoProyecto]],"!G",CELL("fila",INDIRECT(TablaDatosCompletos[[#This Row],[Referencia]]))+7))=0,"",INDIRECT(CONCATENATE(TablaDatosCompletos[[#This Row],[CodigoProyecto]],"!G",CELL("fila",INDIRECT(TablaDatosCompletos[[#This Row],[Referencia]]))+7)))</f>
        <v>RCR 41: Personas</v>
      </c>
    </row>
    <row r="272" spans="1:22" ht="101.5" x14ac:dyDescent="0.35">
      <c r="A272" s="17">
        <f>DatosGenerales!$D$7</f>
        <v>0</v>
      </c>
      <c r="B272" s="17">
        <f>DatosGenerales!$D$11</f>
        <v>0</v>
      </c>
      <c r="C272" s="17" cm="1">
        <f t="array" aca="1" ref="C272" ca="1">INDIRECT(CONCATENATE(TablaDatosCompletos[[#This Row],[CodigoProyecto]],"!$E$3"))</f>
        <v>0</v>
      </c>
      <c r="D272" s="17" t="str">
        <f ca="1">IF(TablaDatosCompletos[[#This Row],[Proyecto]]=0,"NO","SI")</f>
        <v>NO</v>
      </c>
      <c r="E272" s="17" t="s">
        <v>20</v>
      </c>
      <c r="F272" s="17" t="s">
        <v>227</v>
      </c>
      <c r="G272" s="20" t="s">
        <v>74</v>
      </c>
      <c r="H272" s="20" t="s">
        <v>49</v>
      </c>
      <c r="I272" s="19" t="s">
        <v>50</v>
      </c>
      <c r="J272" s="17" t="s">
        <v>113</v>
      </c>
      <c r="K272" s="18" t="s">
        <v>114</v>
      </c>
      <c r="L272" s="18" t="s">
        <v>629</v>
      </c>
      <c r="M272" s="18" t="str" cm="1">
        <f t="array" aca="1" ref="M272" ca="1">IF(INDIRECT(CONCATENATE(TablaDatosCompletos[[#This Row],[CodigoProyecto]],"!B",CELL("fila",INDIRECT(TablaDatosCompletos[[#This Row],[Referencia]]))))="Incluir","SI","NO")</f>
        <v>NO</v>
      </c>
      <c r="N272" s="40" cm="1">
        <f t="array" aca="1" ref="N272" ca="1">IF(TablaDatosCompletos[[#This Row],[UsarAI]]="NO",0,INDIRECT(CONCATENATE(TablaDatosCompletos[[#This Row],[CodigoProyecto]],"!E",CELL("fila",INDIRECT(TablaDatosCompletos[[#This Row],[Referencia]]))+2)))</f>
        <v>0</v>
      </c>
      <c r="O272" s="18" t="str" cm="1">
        <f t="array" aca="1" ref="O272" ca="1">IF(INDIRECT(CONCATENATE(TablaDatosCompletos[[#This Row],[CodigoProyecto]],"!E",CELL("fila",INDIRECT(TablaDatosCompletos[[#This Row],[Referencia]]))+6))=0,"",INDIRECT(CONCATENATE(TablaDatosCompletos[[#This Row],[CodigoProyecto]],"!E",CELL("fila",INDIRECT(TablaDatosCompletos[[#This Row],[Referencia]]))+6)))</f>
        <v>RCO31</v>
      </c>
      <c r="P272" s="18" t="str" cm="1">
        <f t="array" aca="1" ref="P272"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272" s="18" cm="1">
        <f t="array" aca="1" ref="Q272" ca="1">IF(TablaDatosCompletos[[#This Row],[UsarAI]]="NO",0,INDIRECT(CONCATENATE(TablaDatosCompletos[[#This Row],[CodigoProyecto]],"!H",CELL("fila",INDIRECT(TablaDatosCompletos[[#This Row],[Referencia]]))+6)))</f>
        <v>0</v>
      </c>
      <c r="R272" s="18" t="str" cm="1">
        <f t="array" aca="1" ref="R272" ca="1">IF(INDIRECT(CONCATENATE(TablaDatosCompletos[[#This Row],[CodigoProyecto]],"!G",CELL("fila",INDIRECT(TablaDatosCompletos[[#This Row],[Referencia]]))+6))=0,"",INDIRECT(CONCATENATE(TablaDatosCompletos[[#This Row],[CodigoProyecto]],"!G",CELL("fila",INDIRECT(TablaDatosCompletos[[#This Row],[Referencia]]))+6)))</f>
        <v>RCO31: Km</v>
      </c>
      <c r="S272" s="125" t="str" cm="1">
        <f t="array" aca="1" ref="S272" ca="1">IF(INDIRECT(CONCATENATE(TablaDatosCompletos[[#This Row],[CodigoProyecto]],"!E",CELL("fila",INDIRECT(TablaDatosCompletos[[#This Row],[Referencia]]))+7))=0,"",INDIRECT(CONCATENATE(TablaDatosCompletos[[#This Row],[CodigoProyecto]],"!E",CELL("fila",INDIRECT(TablaDatosCompletos[[#This Row],[Referencia]]))+7)))</f>
        <v>RCR42</v>
      </c>
      <c r="T272" s="126" t="str" cm="1">
        <f t="array" aca="1" ref="T272"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272" s="127" cm="1">
        <f t="array" aca="1" ref="U272" ca="1">IF(TablaDatosCompletos[[#This Row],[UsarAI]]="NO",0,INDIRECT(CONCATENATE(TablaDatosCompletos[[#This Row],[CodigoProyecto]],"!H",CELL("fila",INDIRECT(TablaDatosCompletos[[#This Row],[Referencia]]))+7)))</f>
        <v>0</v>
      </c>
      <c r="V272" s="126" t="str" cm="1">
        <f t="array" aca="1" ref="V272" ca="1">IF(INDIRECT(CONCATENATE(TablaDatosCompletos[[#This Row],[CodigoProyecto]],"!G",CELL("fila",INDIRECT(TablaDatosCompletos[[#This Row],[Referencia]]))+7))=0,"",INDIRECT(CONCATENATE(TablaDatosCompletos[[#This Row],[CodigoProyecto]],"!G",CELL("fila",INDIRECT(TablaDatosCompletos[[#This Row],[Referencia]]))+7)))</f>
        <v>RCR 42:  Personas</v>
      </c>
    </row>
    <row r="273" spans="1:22" ht="101.5" x14ac:dyDescent="0.35">
      <c r="A273" s="17">
        <f>DatosGenerales!$D$7</f>
        <v>0</v>
      </c>
      <c r="B273" s="17">
        <f>DatosGenerales!$D$11</f>
        <v>0</v>
      </c>
      <c r="C273" s="17" cm="1">
        <f t="array" aca="1" ref="C273" ca="1">INDIRECT(CONCATENATE(TablaDatosCompletos[[#This Row],[CodigoProyecto]],"!$E$3"))</f>
        <v>0</v>
      </c>
      <c r="D273" s="17" t="str">
        <f ca="1">IF(TablaDatosCompletos[[#This Row],[Proyecto]]=0,"NO","SI")</f>
        <v>NO</v>
      </c>
      <c r="E273" s="17" t="s">
        <v>20</v>
      </c>
      <c r="F273" s="17" t="s">
        <v>227</v>
      </c>
      <c r="G273" s="20" t="s">
        <v>74</v>
      </c>
      <c r="H273" s="20" t="s">
        <v>49</v>
      </c>
      <c r="I273" s="19" t="s">
        <v>50</v>
      </c>
      <c r="J273" s="17" t="s">
        <v>115</v>
      </c>
      <c r="K273" s="18" t="s">
        <v>116</v>
      </c>
      <c r="L273" s="18" t="s">
        <v>630</v>
      </c>
      <c r="M273" s="18" t="str" cm="1">
        <f t="array" aca="1" ref="M273" ca="1">IF(INDIRECT(CONCATENATE(TablaDatosCompletos[[#This Row],[CodigoProyecto]],"!B",CELL("fila",INDIRECT(TablaDatosCompletos[[#This Row],[Referencia]]))))="Incluir","SI","NO")</f>
        <v>NO</v>
      </c>
      <c r="N273" s="40" cm="1">
        <f t="array" aca="1" ref="N273" ca="1">IF(TablaDatosCompletos[[#This Row],[UsarAI]]="NO",0,INDIRECT(CONCATENATE(TablaDatosCompletos[[#This Row],[CodigoProyecto]],"!E",CELL("fila",INDIRECT(TablaDatosCompletos[[#This Row],[Referencia]]))+2)))</f>
        <v>0</v>
      </c>
      <c r="O273" s="18" t="str" cm="1">
        <f t="array" aca="1" ref="O273" ca="1">IF(INDIRECT(CONCATENATE(TablaDatosCompletos[[#This Row],[CodigoProyecto]],"!E",CELL("fila",INDIRECT(TablaDatosCompletos[[#This Row],[Referencia]]))+6))=0,"",INDIRECT(CONCATENATE(TablaDatosCompletos[[#This Row],[CodigoProyecto]],"!E",CELL("fila",INDIRECT(TablaDatosCompletos[[#This Row],[Referencia]]))+6)))</f>
        <v>RCO32</v>
      </c>
      <c r="P273" s="18" t="str" cm="1">
        <f t="array" aca="1" ref="P273"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273" s="18" cm="1">
        <f t="array" aca="1" ref="Q273" ca="1">IF(TablaDatosCompletos[[#This Row],[UsarAI]]="NO",0,INDIRECT(CONCATENATE(TablaDatosCompletos[[#This Row],[CodigoProyecto]],"!H",CELL("fila",INDIRECT(TablaDatosCompletos[[#This Row],[Referencia]]))+6)))</f>
        <v>0</v>
      </c>
      <c r="R273" s="18" t="str" cm="1">
        <f t="array" aca="1" ref="R273" ca="1">IF(INDIRECT(CONCATENATE(TablaDatosCompletos[[#This Row],[CodigoProyecto]],"!G",CELL("fila",INDIRECT(TablaDatosCompletos[[#This Row],[Referencia]]))+6))=0,"",INDIRECT(CONCATENATE(TablaDatosCompletos[[#This Row],[CodigoProyecto]],"!G",CELL("fila",INDIRECT(TablaDatosCompletos[[#This Row],[Referencia]]))+6)))</f>
        <v>RCO32: Equivalente de población</v>
      </c>
      <c r="S273" s="125" t="str" cm="1">
        <f t="array" aca="1" ref="S273" ca="1">IF(INDIRECT(CONCATENATE(TablaDatosCompletos[[#This Row],[CodigoProyecto]],"!E",CELL("fila",INDIRECT(TablaDatosCompletos[[#This Row],[Referencia]]))+7))=0,"",INDIRECT(CONCATENATE(TablaDatosCompletos[[#This Row],[CodigoProyecto]],"!E",CELL("fila",INDIRECT(TablaDatosCompletos[[#This Row],[Referencia]]))+7)))</f>
        <v>RCR42</v>
      </c>
      <c r="T273" s="126" t="str" cm="1">
        <f t="array" aca="1" ref="T273"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273" s="127" cm="1">
        <f t="array" aca="1" ref="U273" ca="1">IF(TablaDatosCompletos[[#This Row],[UsarAI]]="NO",0,INDIRECT(CONCATENATE(TablaDatosCompletos[[#This Row],[CodigoProyecto]],"!H",CELL("fila",INDIRECT(TablaDatosCompletos[[#This Row],[Referencia]]))+7)))</f>
        <v>0</v>
      </c>
      <c r="V273" s="126" t="str" cm="1">
        <f t="array" aca="1" ref="V273" ca="1">IF(INDIRECT(CONCATENATE(TablaDatosCompletos[[#This Row],[CodigoProyecto]],"!G",CELL("fila",INDIRECT(TablaDatosCompletos[[#This Row],[Referencia]]))+7))=0,"",INDIRECT(CONCATENATE(TablaDatosCompletos[[#This Row],[CodigoProyecto]],"!G",CELL("fila",INDIRECT(TablaDatosCompletos[[#This Row],[Referencia]]))+7)))</f>
        <v>RCR 42:  Personas</v>
      </c>
    </row>
    <row r="274" spans="1:22" ht="101.5" x14ac:dyDescent="0.35">
      <c r="A274" s="17">
        <f>DatosGenerales!$D$7</f>
        <v>0</v>
      </c>
      <c r="B274" s="17">
        <f>DatosGenerales!$D$11</f>
        <v>0</v>
      </c>
      <c r="C274" s="17" cm="1">
        <f t="array" aca="1" ref="C274" ca="1">INDIRECT(CONCATENATE(TablaDatosCompletos[[#This Row],[CodigoProyecto]],"!$E$3"))</f>
        <v>0</v>
      </c>
      <c r="D274" s="17" t="str">
        <f ca="1">IF(TablaDatosCompletos[[#This Row],[Proyecto]]=0,"NO","SI")</f>
        <v>NO</v>
      </c>
      <c r="E274" s="17" t="s">
        <v>20</v>
      </c>
      <c r="F274" s="17" t="s">
        <v>227</v>
      </c>
      <c r="G274" s="20" t="s">
        <v>74</v>
      </c>
      <c r="H274" s="20" t="s">
        <v>49</v>
      </c>
      <c r="I274" s="19" t="s">
        <v>50</v>
      </c>
      <c r="J274" s="17" t="s">
        <v>117</v>
      </c>
      <c r="K274" s="18" t="s">
        <v>118</v>
      </c>
      <c r="L274" s="18" t="s">
        <v>631</v>
      </c>
      <c r="M274" s="18" t="str" cm="1">
        <f t="array" aca="1" ref="M274" ca="1">IF(INDIRECT(CONCATENATE(TablaDatosCompletos[[#This Row],[CodigoProyecto]],"!B",CELL("fila",INDIRECT(TablaDatosCompletos[[#This Row],[Referencia]]))))="Incluir","SI","NO")</f>
        <v>NO</v>
      </c>
      <c r="N274" s="40" cm="1">
        <f t="array" aca="1" ref="N274" ca="1">IF(TablaDatosCompletos[[#This Row],[UsarAI]]="NO",0,INDIRECT(CONCATENATE(TablaDatosCompletos[[#This Row],[CodigoProyecto]],"!E",CELL("fila",INDIRECT(TablaDatosCompletos[[#This Row],[Referencia]]))+2)))</f>
        <v>0</v>
      </c>
      <c r="O274" s="18" t="str" cm="1">
        <f t="array" aca="1" ref="O274" ca="1">IF(INDIRECT(CONCATENATE(TablaDatosCompletos[[#This Row],[CodigoProyecto]],"!E",CELL("fila",INDIRECT(TablaDatosCompletos[[#This Row],[Referencia]]))+6))=0,"",INDIRECT(CONCATENATE(TablaDatosCompletos[[#This Row],[CodigoProyecto]],"!E",CELL("fila",INDIRECT(TablaDatosCompletos[[#This Row],[Referencia]]))+6)))</f>
        <v>RCO31</v>
      </c>
      <c r="P274" s="18" t="str" cm="1">
        <f t="array" aca="1" ref="P274"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274" s="18" cm="1">
        <f t="array" aca="1" ref="Q274" ca="1">IF(TablaDatosCompletos[[#This Row],[UsarAI]]="NO",0,INDIRECT(CONCATENATE(TablaDatosCompletos[[#This Row],[CodigoProyecto]],"!H",CELL("fila",INDIRECT(TablaDatosCompletos[[#This Row],[Referencia]]))+6)))</f>
        <v>0</v>
      </c>
      <c r="R274" s="18" t="str" cm="1">
        <f t="array" aca="1" ref="R274" ca="1">IF(INDIRECT(CONCATENATE(TablaDatosCompletos[[#This Row],[CodigoProyecto]],"!G",CELL("fila",INDIRECT(TablaDatosCompletos[[#This Row],[Referencia]]))+6))=0,"",INDIRECT(CONCATENATE(TablaDatosCompletos[[#This Row],[CodigoProyecto]],"!G",CELL("fila",INDIRECT(TablaDatosCompletos[[#This Row],[Referencia]]))+6)))</f>
        <v>RCO31: Km</v>
      </c>
      <c r="S274" s="125" t="str" cm="1">
        <f t="array" aca="1" ref="S274" ca="1">IF(INDIRECT(CONCATENATE(TablaDatosCompletos[[#This Row],[CodigoProyecto]],"!E",CELL("fila",INDIRECT(TablaDatosCompletos[[#This Row],[Referencia]]))+7))=0,"",INDIRECT(CONCATENATE(TablaDatosCompletos[[#This Row],[CodigoProyecto]],"!E",CELL("fila",INDIRECT(TablaDatosCompletos[[#This Row],[Referencia]]))+7)))</f>
        <v>RCR42</v>
      </c>
      <c r="T274" s="126" t="str" cm="1">
        <f t="array" aca="1" ref="T274"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274" s="127" cm="1">
        <f t="array" aca="1" ref="U274" ca="1">IF(TablaDatosCompletos[[#This Row],[UsarAI]]="NO",0,INDIRECT(CONCATENATE(TablaDatosCompletos[[#This Row],[CodigoProyecto]],"!H",CELL("fila",INDIRECT(TablaDatosCompletos[[#This Row],[Referencia]]))+7)))</f>
        <v>0</v>
      </c>
      <c r="V274" s="126" t="str" cm="1">
        <f t="array" aca="1" ref="V274" ca="1">IF(INDIRECT(CONCATENATE(TablaDatosCompletos[[#This Row],[CodigoProyecto]],"!G",CELL("fila",INDIRECT(TablaDatosCompletos[[#This Row],[Referencia]]))+7))=0,"",INDIRECT(CONCATENATE(TablaDatosCompletos[[#This Row],[CodigoProyecto]],"!G",CELL("fila",INDIRECT(TablaDatosCompletos[[#This Row],[Referencia]]))+7)))</f>
        <v>RCR 42:  Personas</v>
      </c>
    </row>
    <row r="275" spans="1:22" ht="58" x14ac:dyDescent="0.35">
      <c r="A275" s="17">
        <f>DatosGenerales!$D$7</f>
        <v>0</v>
      </c>
      <c r="B275" s="17">
        <f>DatosGenerales!$D$11</f>
        <v>0</v>
      </c>
      <c r="C275" s="17" cm="1">
        <f t="array" aca="1" ref="C275" ca="1">INDIRECT(CONCATENATE(TablaDatosCompletos[[#This Row],[CodigoProyecto]],"!$E$3"))</f>
        <v>0</v>
      </c>
      <c r="D275" s="17" t="str">
        <f ca="1">IF(TablaDatosCompletos[[#This Row],[Proyecto]]=0,"NO","SI")</f>
        <v>NO</v>
      </c>
      <c r="E275" s="17" t="s">
        <v>20</v>
      </c>
      <c r="F275" s="17" t="s">
        <v>227</v>
      </c>
      <c r="G275" s="20" t="s">
        <v>74</v>
      </c>
      <c r="H275" s="20" t="s">
        <v>51</v>
      </c>
      <c r="I275" s="19" t="s">
        <v>52</v>
      </c>
      <c r="J275" s="17" t="s">
        <v>119</v>
      </c>
      <c r="K275" s="18" t="s">
        <v>120</v>
      </c>
      <c r="L275" s="18" t="s">
        <v>632</v>
      </c>
      <c r="M275" s="18" t="str" cm="1">
        <f t="array" aca="1" ref="M275" ca="1">IF(INDIRECT(CONCATENATE(TablaDatosCompletos[[#This Row],[CodigoProyecto]],"!B",CELL("fila",INDIRECT(TablaDatosCompletos[[#This Row],[Referencia]]))))="Incluir","SI","NO")</f>
        <v>NO</v>
      </c>
      <c r="N275" s="40" cm="1">
        <f t="array" aca="1" ref="N275" ca="1">IF(TablaDatosCompletos[[#This Row],[UsarAI]]="NO",0,INDIRECT(CONCATENATE(TablaDatosCompletos[[#This Row],[CodigoProyecto]],"!E",CELL("fila",INDIRECT(TablaDatosCompletos[[#This Row],[Referencia]]))+2)))</f>
        <v>0</v>
      </c>
      <c r="O275" s="18" t="str" cm="1">
        <f t="array" aca="1" ref="O275" ca="1">IF(INDIRECT(CONCATENATE(TablaDatosCompletos[[#This Row],[CodigoProyecto]],"!E",CELL("fila",INDIRECT(TablaDatosCompletos[[#This Row],[Referencia]]))+6))=0,"",INDIRECT(CONCATENATE(TablaDatosCompletos[[#This Row],[CodigoProyecto]],"!E",CELL("fila",INDIRECT(TablaDatosCompletos[[#This Row],[Referencia]]))+6)))</f>
        <v>RCO34</v>
      </c>
      <c r="P275" s="18" t="str" cm="1">
        <f t="array" aca="1" ref="P275"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275" s="18" cm="1">
        <f t="array" aca="1" ref="Q275" ca="1">IF(TablaDatosCompletos[[#This Row],[UsarAI]]="NO",0,INDIRECT(CONCATENATE(TablaDatosCompletos[[#This Row],[CodigoProyecto]],"!H",CELL("fila",INDIRECT(TablaDatosCompletos[[#This Row],[Referencia]]))+6)))</f>
        <v>0</v>
      </c>
      <c r="R275" s="18" t="str" cm="1">
        <f t="array" aca="1" ref="R275" ca="1">IF(INDIRECT(CONCATENATE(TablaDatosCompletos[[#This Row],[CodigoProyecto]],"!G",CELL("fila",INDIRECT(TablaDatosCompletos[[#This Row],[Referencia]]))+6))=0,"",INDIRECT(CONCATENATE(TablaDatosCompletos[[#This Row],[CodigoProyecto]],"!G",CELL("fila",INDIRECT(TablaDatosCompletos[[#This Row],[Referencia]]))+6)))</f>
        <v>RCO 34: Toneladas/año</v>
      </c>
      <c r="S275" s="125" t="str" cm="1">
        <f t="array" aca="1" ref="S275" ca="1">IF(INDIRECT(CONCATENATE(TablaDatosCompletos[[#This Row],[CodigoProyecto]],"!E",CELL("fila",INDIRECT(TablaDatosCompletos[[#This Row],[Referencia]]))+7))=0,"",INDIRECT(CONCATENATE(TablaDatosCompletos[[#This Row],[CodigoProyecto]],"!E",CELL("fila",INDIRECT(TablaDatosCompletos[[#This Row],[Referencia]]))+7)))</f>
        <v>RCR103</v>
      </c>
      <c r="T275" s="126" t="str" cm="1">
        <f t="array" aca="1" ref="T275"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275" s="127" cm="1">
        <f t="array" aca="1" ref="U275" ca="1">IF(TablaDatosCompletos[[#This Row],[UsarAI]]="NO",0,INDIRECT(CONCATENATE(TablaDatosCompletos[[#This Row],[CodigoProyecto]],"!H",CELL("fila",INDIRECT(TablaDatosCompletos[[#This Row],[Referencia]]))+7)))</f>
        <v>0</v>
      </c>
      <c r="V275" s="126" t="str" cm="1">
        <f t="array" aca="1" ref="V275" ca="1">IF(INDIRECT(CONCATENATE(TablaDatosCompletos[[#This Row],[CodigoProyecto]],"!G",CELL("fila",INDIRECT(TablaDatosCompletos[[#This Row],[Referencia]]))+7))=0,"",INDIRECT(CONCATENATE(TablaDatosCompletos[[#This Row],[CodigoProyecto]],"!G",CELL("fila",INDIRECT(TablaDatosCompletos[[#This Row],[Referencia]]))+7)))</f>
        <v>RCR 103: Toneladas/ año</v>
      </c>
    </row>
    <row r="276" spans="1:22" ht="43.5" x14ac:dyDescent="0.35">
      <c r="A276" s="17">
        <f>DatosGenerales!$D$7</f>
        <v>0</v>
      </c>
      <c r="B276" s="17">
        <f>DatosGenerales!$D$11</f>
        <v>0</v>
      </c>
      <c r="C276" s="17" cm="1">
        <f t="array" aca="1" ref="C276" ca="1">INDIRECT(CONCATENATE(TablaDatosCompletos[[#This Row],[CodigoProyecto]],"!$E$3"))</f>
        <v>0</v>
      </c>
      <c r="D276" s="17" t="str">
        <f ca="1">IF(TablaDatosCompletos[[#This Row],[Proyecto]]=0,"NO","SI")</f>
        <v>NO</v>
      </c>
      <c r="E276" s="17" t="s">
        <v>20</v>
      </c>
      <c r="F276" s="17" t="s">
        <v>227</v>
      </c>
      <c r="G276" s="20" t="s">
        <v>74</v>
      </c>
      <c r="H276" s="20" t="s">
        <v>51</v>
      </c>
      <c r="I276" s="19" t="s">
        <v>52</v>
      </c>
      <c r="J276" s="17" t="s">
        <v>121</v>
      </c>
      <c r="K276" s="18" t="s">
        <v>122</v>
      </c>
      <c r="L276" s="18" t="s">
        <v>633</v>
      </c>
      <c r="M276" s="18" t="str" cm="1">
        <f t="array" aca="1" ref="M276" ca="1">IF(INDIRECT(CONCATENATE(TablaDatosCompletos[[#This Row],[CodigoProyecto]],"!B",CELL("fila",INDIRECT(TablaDatosCompletos[[#This Row],[Referencia]]))))="Incluir","SI","NO")</f>
        <v>NO</v>
      </c>
      <c r="N276" s="40" cm="1">
        <f t="array" aca="1" ref="N276" ca="1">IF(TablaDatosCompletos[[#This Row],[UsarAI]]="NO",0,INDIRECT(CONCATENATE(TablaDatosCompletos[[#This Row],[CodigoProyecto]],"!E",CELL("fila",INDIRECT(TablaDatosCompletos[[#This Row],[Referencia]]))+2)))</f>
        <v>0</v>
      </c>
      <c r="O276" s="18" t="str" cm="1">
        <f t="array" aca="1" ref="O276" ca="1">IF(INDIRECT(CONCATENATE(TablaDatosCompletos[[#This Row],[CodigoProyecto]],"!E",CELL("fila",INDIRECT(TablaDatosCompletos[[#This Row],[Referencia]]))+6))=0,"",INDIRECT(CONCATENATE(TablaDatosCompletos[[#This Row],[CodigoProyecto]],"!E",CELL("fila",INDIRECT(TablaDatosCompletos[[#This Row],[Referencia]]))+6)))</f>
        <v>RCO34</v>
      </c>
      <c r="P276" s="18" t="str" cm="1">
        <f t="array" aca="1" ref="P276"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276" s="18" cm="1">
        <f t="array" aca="1" ref="Q276" ca="1">IF(TablaDatosCompletos[[#This Row],[UsarAI]]="NO",0,INDIRECT(CONCATENATE(TablaDatosCompletos[[#This Row],[CodigoProyecto]],"!H",CELL("fila",INDIRECT(TablaDatosCompletos[[#This Row],[Referencia]]))+6)))</f>
        <v>0</v>
      </c>
      <c r="R276" s="18" t="str" cm="1">
        <f t="array" aca="1" ref="R276" ca="1">IF(INDIRECT(CONCATENATE(TablaDatosCompletos[[#This Row],[CodigoProyecto]],"!G",CELL("fila",INDIRECT(TablaDatosCompletos[[#This Row],[Referencia]]))+6))=0,"",INDIRECT(CONCATENATE(TablaDatosCompletos[[#This Row],[CodigoProyecto]],"!G",CELL("fila",INDIRECT(TablaDatosCompletos[[#This Row],[Referencia]]))+6)))</f>
        <v>RCO 34: Toneladas/año</v>
      </c>
      <c r="S276" s="125" t="str" cm="1">
        <f t="array" aca="1" ref="S276" ca="1">IF(INDIRECT(CONCATENATE(TablaDatosCompletos[[#This Row],[CodigoProyecto]],"!E",CELL("fila",INDIRECT(TablaDatosCompletos[[#This Row],[Referencia]]))+7))=0,"",INDIRECT(CONCATENATE(TablaDatosCompletos[[#This Row],[CodigoProyecto]],"!E",CELL("fila",INDIRECT(TablaDatosCompletos[[#This Row],[Referencia]]))+7)))</f>
        <v>RCR103</v>
      </c>
      <c r="T276" s="126" t="str" cm="1">
        <f t="array" aca="1" ref="T276"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276" s="127" cm="1">
        <f t="array" aca="1" ref="U276" ca="1">IF(TablaDatosCompletos[[#This Row],[UsarAI]]="NO",0,INDIRECT(CONCATENATE(TablaDatosCompletos[[#This Row],[CodigoProyecto]],"!H",CELL("fila",INDIRECT(TablaDatosCompletos[[#This Row],[Referencia]]))+7)))</f>
        <v>0</v>
      </c>
      <c r="V276" s="126" t="str" cm="1">
        <f t="array" aca="1" ref="V276" ca="1">IF(INDIRECT(CONCATENATE(TablaDatosCompletos[[#This Row],[CodigoProyecto]],"!G",CELL("fila",INDIRECT(TablaDatosCompletos[[#This Row],[Referencia]]))+7))=0,"",INDIRECT(CONCATENATE(TablaDatosCompletos[[#This Row],[CodigoProyecto]],"!G",CELL("fila",INDIRECT(TablaDatosCompletos[[#This Row],[Referencia]]))+7)))</f>
        <v>RCR 103: Toneladas/ año</v>
      </c>
    </row>
    <row r="277" spans="1:22" ht="58" x14ac:dyDescent="0.35">
      <c r="A277" s="17">
        <f>DatosGenerales!$D$7</f>
        <v>0</v>
      </c>
      <c r="B277" s="17">
        <f>DatosGenerales!$D$11</f>
        <v>0</v>
      </c>
      <c r="C277" s="17" cm="1">
        <f t="array" aca="1" ref="C277" ca="1">INDIRECT(CONCATENATE(TablaDatosCompletos[[#This Row],[CodigoProyecto]],"!$E$3"))</f>
        <v>0</v>
      </c>
      <c r="D277" s="17" t="str">
        <f ca="1">IF(TablaDatosCompletos[[#This Row],[Proyecto]]=0,"NO","SI")</f>
        <v>NO</v>
      </c>
      <c r="E277" s="17" t="s">
        <v>20</v>
      </c>
      <c r="F277" s="17" t="s">
        <v>227</v>
      </c>
      <c r="G277" s="20" t="s">
        <v>74</v>
      </c>
      <c r="H277" s="20" t="s">
        <v>51</v>
      </c>
      <c r="I277" s="19" t="s">
        <v>52</v>
      </c>
      <c r="J277" s="17" t="s">
        <v>123</v>
      </c>
      <c r="K277" s="18" t="s">
        <v>124</v>
      </c>
      <c r="L277" s="18" t="s">
        <v>634</v>
      </c>
      <c r="M277" s="18" t="str" cm="1">
        <f t="array" aca="1" ref="M277" ca="1">IF(INDIRECT(CONCATENATE(TablaDatosCompletos[[#This Row],[CodigoProyecto]],"!B",CELL("fila",INDIRECT(TablaDatosCompletos[[#This Row],[Referencia]]))))="Incluir","SI","NO")</f>
        <v>NO</v>
      </c>
      <c r="N277" s="40" cm="1">
        <f t="array" aca="1" ref="N277" ca="1">IF(TablaDatosCompletos[[#This Row],[UsarAI]]="NO",0,INDIRECT(CONCATENATE(TablaDatosCompletos[[#This Row],[CodigoProyecto]],"!E",CELL("fila",INDIRECT(TablaDatosCompletos[[#This Row],[Referencia]]))+2)))</f>
        <v>0</v>
      </c>
      <c r="O277" s="18" t="str" cm="1">
        <f t="array" aca="1" ref="O277" ca="1">IF(INDIRECT(CONCATENATE(TablaDatosCompletos[[#This Row],[CodigoProyecto]],"!E",CELL("fila",INDIRECT(TablaDatosCompletos[[#This Row],[Referencia]]))+6))=0,"",INDIRECT(CONCATENATE(TablaDatosCompletos[[#This Row],[CodigoProyecto]],"!E",CELL("fila",INDIRECT(TablaDatosCompletos[[#This Row],[Referencia]]))+6)))</f>
        <v>RCO34</v>
      </c>
      <c r="P277" s="18" t="str" cm="1">
        <f t="array" aca="1" ref="P277"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277" s="18" cm="1">
        <f t="array" aca="1" ref="Q277" ca="1">IF(TablaDatosCompletos[[#This Row],[UsarAI]]="NO",0,INDIRECT(CONCATENATE(TablaDatosCompletos[[#This Row],[CodigoProyecto]],"!H",CELL("fila",INDIRECT(TablaDatosCompletos[[#This Row],[Referencia]]))+6)))</f>
        <v>0</v>
      </c>
      <c r="R277" s="18" t="str" cm="1">
        <f t="array" aca="1" ref="R277" ca="1">IF(INDIRECT(CONCATENATE(TablaDatosCompletos[[#This Row],[CodigoProyecto]],"!G",CELL("fila",INDIRECT(TablaDatosCompletos[[#This Row],[Referencia]]))+6))=0,"",INDIRECT(CONCATENATE(TablaDatosCompletos[[#This Row],[CodigoProyecto]],"!G",CELL("fila",INDIRECT(TablaDatosCompletos[[#This Row],[Referencia]]))+6)))</f>
        <v>RCO 34: Toneladas/año</v>
      </c>
      <c r="S277" s="125" t="str" cm="1">
        <f t="array" aca="1" ref="S277" ca="1">IF(INDIRECT(CONCATENATE(TablaDatosCompletos[[#This Row],[CodigoProyecto]],"!E",CELL("fila",INDIRECT(TablaDatosCompletos[[#This Row],[Referencia]]))+7))=0,"",INDIRECT(CONCATENATE(TablaDatosCompletos[[#This Row],[CodigoProyecto]],"!E",CELL("fila",INDIRECT(TablaDatosCompletos[[#This Row],[Referencia]]))+7)))</f>
        <v>RCR103</v>
      </c>
      <c r="T277" s="126" t="str" cm="1">
        <f t="array" aca="1" ref="T277"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277" s="127" cm="1">
        <f t="array" aca="1" ref="U277" ca="1">IF(TablaDatosCompletos[[#This Row],[UsarAI]]="NO",0,INDIRECT(CONCATENATE(TablaDatosCompletos[[#This Row],[CodigoProyecto]],"!H",CELL("fila",INDIRECT(TablaDatosCompletos[[#This Row],[Referencia]]))+7)))</f>
        <v>0</v>
      </c>
      <c r="V277" s="126" t="str" cm="1">
        <f t="array" aca="1" ref="V277" ca="1">IF(INDIRECT(CONCATENATE(TablaDatosCompletos[[#This Row],[CodigoProyecto]],"!G",CELL("fila",INDIRECT(TablaDatosCompletos[[#This Row],[Referencia]]))+7))=0,"",INDIRECT(CONCATENATE(TablaDatosCompletos[[#This Row],[CodigoProyecto]],"!G",CELL("fila",INDIRECT(TablaDatosCompletos[[#This Row],[Referencia]]))+7)))</f>
        <v>RCR 103: Toneladas/ año</v>
      </c>
    </row>
    <row r="278" spans="1:22" ht="116" x14ac:dyDescent="0.35">
      <c r="A278" s="17">
        <f>DatosGenerales!$D$7</f>
        <v>0</v>
      </c>
      <c r="B278" s="17">
        <f>DatosGenerales!$D$11</f>
        <v>0</v>
      </c>
      <c r="C278" s="17" cm="1">
        <f t="array" aca="1" ref="C278" ca="1">INDIRECT(CONCATENATE(TablaDatosCompletos[[#This Row],[CodigoProyecto]],"!$E$3"))</f>
        <v>0</v>
      </c>
      <c r="D278" s="17" t="str">
        <f ca="1">IF(TablaDatosCompletos[[#This Row],[Proyecto]]=0,"NO","SI")</f>
        <v>NO</v>
      </c>
      <c r="E278" s="17" t="s">
        <v>20</v>
      </c>
      <c r="F278" s="17" t="s">
        <v>227</v>
      </c>
      <c r="G278" s="20" t="s">
        <v>74</v>
      </c>
      <c r="H278" s="20" t="s">
        <v>51</v>
      </c>
      <c r="I278" s="19" t="s">
        <v>52</v>
      </c>
      <c r="J278" s="17" t="s">
        <v>125</v>
      </c>
      <c r="K278" s="18" t="s">
        <v>126</v>
      </c>
      <c r="L278" s="18" t="s">
        <v>635</v>
      </c>
      <c r="M278" s="18" t="str" cm="1">
        <f t="array" aca="1" ref="M278" ca="1">IF(INDIRECT(CONCATENATE(TablaDatosCompletos[[#This Row],[CodigoProyecto]],"!B",CELL("fila",INDIRECT(TablaDatosCompletos[[#This Row],[Referencia]]))))="Incluir","SI","NO")</f>
        <v>NO</v>
      </c>
      <c r="N278" s="40" cm="1">
        <f t="array" aca="1" ref="N278" ca="1">IF(TablaDatosCompletos[[#This Row],[UsarAI]]="NO",0,INDIRECT(CONCATENATE(TablaDatosCompletos[[#This Row],[CodigoProyecto]],"!E",CELL("fila",INDIRECT(TablaDatosCompletos[[#This Row],[Referencia]]))+2)))</f>
        <v>0</v>
      </c>
      <c r="O278" s="18" t="str" cm="1">
        <f t="array" aca="1" ref="O278" ca="1">IF(INDIRECT(CONCATENATE(TablaDatosCompletos[[#This Row],[CodigoProyecto]],"!E",CELL("fila",INDIRECT(TablaDatosCompletos[[#This Row],[Referencia]]))+6))=0,"",INDIRECT(CONCATENATE(TablaDatosCompletos[[#This Row],[CodigoProyecto]],"!E",CELL("fila",INDIRECT(TablaDatosCompletos[[#This Row],[Referencia]]))+6)))</f>
        <v>RCO38</v>
      </c>
      <c r="P278" s="18" t="str" cm="1">
        <f t="array" aca="1" ref="P278"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78" s="18" cm="1">
        <f t="array" aca="1" ref="Q278" ca="1">IF(TablaDatosCompletos[[#This Row],[UsarAI]]="NO",0,INDIRECT(CONCATENATE(TablaDatosCompletos[[#This Row],[CodigoProyecto]],"!H",CELL("fila",INDIRECT(TablaDatosCompletos[[#This Row],[Referencia]]))+6)))</f>
        <v>0</v>
      </c>
      <c r="R278" s="18" t="str" cm="1">
        <f t="array" aca="1" ref="R278" ca="1">IF(INDIRECT(CONCATENATE(TablaDatosCompletos[[#This Row],[CodigoProyecto]],"!G",CELL("fila",INDIRECT(TablaDatosCompletos[[#This Row],[Referencia]]))+6))=0,"",INDIRECT(CONCATENATE(TablaDatosCompletos[[#This Row],[CodigoProyecto]],"!G",CELL("fila",INDIRECT(TablaDatosCompletos[[#This Row],[Referencia]]))+6)))</f>
        <v>RCO 38: Hectáreas</v>
      </c>
      <c r="S278" s="125" t="str" cm="1">
        <f t="array" aca="1" ref="S278" ca="1">IF(INDIRECT(CONCATENATE(TablaDatosCompletos[[#This Row],[CodigoProyecto]],"!E",CELL("fila",INDIRECT(TablaDatosCompletos[[#This Row],[Referencia]]))+7))=0,"",INDIRECT(CONCATENATE(TablaDatosCompletos[[#This Row],[CodigoProyecto]],"!E",CELL("fila",INDIRECT(TablaDatosCompletos[[#This Row],[Referencia]]))+7)))</f>
        <v>RCR52</v>
      </c>
      <c r="T278" s="126" t="str" cm="1">
        <f t="array" aca="1" ref="T278"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278" s="127" cm="1">
        <f t="array" aca="1" ref="U278" ca="1">IF(TablaDatosCompletos[[#This Row],[UsarAI]]="NO",0,INDIRECT(CONCATENATE(TablaDatosCompletos[[#This Row],[CodigoProyecto]],"!H",CELL("fila",INDIRECT(TablaDatosCompletos[[#This Row],[Referencia]]))+7)))</f>
        <v>0</v>
      </c>
      <c r="V278" s="126" t="str" cm="1">
        <f t="array" aca="1" ref="V278" ca="1">IF(INDIRECT(CONCATENATE(TablaDatosCompletos[[#This Row],[CodigoProyecto]],"!G",CELL("fila",INDIRECT(TablaDatosCompletos[[#This Row],[Referencia]]))+7))=0,"",INDIRECT(CONCATENATE(TablaDatosCompletos[[#This Row],[CodigoProyecto]],"!G",CELL("fila",INDIRECT(TablaDatosCompletos[[#This Row],[Referencia]]))+7)))</f>
        <v>RCR 52: Hectáreas</v>
      </c>
    </row>
    <row r="279" spans="1:22" ht="116" x14ac:dyDescent="0.35">
      <c r="A279" s="17">
        <f>DatosGenerales!$D$7</f>
        <v>0</v>
      </c>
      <c r="B279" s="17">
        <f>DatosGenerales!$D$11</f>
        <v>0</v>
      </c>
      <c r="C279" s="17" cm="1">
        <f t="array" aca="1" ref="C279" ca="1">INDIRECT(CONCATENATE(TablaDatosCompletos[[#This Row],[CodigoProyecto]],"!$E$3"))</f>
        <v>0</v>
      </c>
      <c r="D279" s="17" t="str">
        <f ca="1">IF(TablaDatosCompletos[[#This Row],[Proyecto]]=0,"NO","SI")</f>
        <v>NO</v>
      </c>
      <c r="E279" s="17" t="s">
        <v>20</v>
      </c>
      <c r="F279" s="17" t="s">
        <v>227</v>
      </c>
      <c r="G279" s="20" t="s">
        <v>74</v>
      </c>
      <c r="H279" s="20" t="s">
        <v>51</v>
      </c>
      <c r="I279" s="19" t="s">
        <v>52</v>
      </c>
      <c r="J279" s="17" t="s">
        <v>127</v>
      </c>
      <c r="K279" s="18" t="s">
        <v>128</v>
      </c>
      <c r="L279" s="18" t="s">
        <v>636</v>
      </c>
      <c r="M279" s="18" t="str" cm="1">
        <f t="array" aca="1" ref="M279" ca="1">IF(INDIRECT(CONCATENATE(TablaDatosCompletos[[#This Row],[CodigoProyecto]],"!B",CELL("fila",INDIRECT(TablaDatosCompletos[[#This Row],[Referencia]]))))="Incluir","SI","NO")</f>
        <v>NO</v>
      </c>
      <c r="N279" s="40" cm="1">
        <f t="array" aca="1" ref="N279" ca="1">IF(TablaDatosCompletos[[#This Row],[UsarAI]]="NO",0,INDIRECT(CONCATENATE(TablaDatosCompletos[[#This Row],[CodigoProyecto]],"!E",CELL("fila",INDIRECT(TablaDatosCompletos[[#This Row],[Referencia]]))+2)))</f>
        <v>0</v>
      </c>
      <c r="O279" s="18" t="str" cm="1">
        <f t="array" aca="1" ref="O279" ca="1">IF(INDIRECT(CONCATENATE(TablaDatosCompletos[[#This Row],[CodigoProyecto]],"!E",CELL("fila",INDIRECT(TablaDatosCompletos[[#This Row],[Referencia]]))+6))=0,"",INDIRECT(CONCATENATE(TablaDatosCompletos[[#This Row],[CodigoProyecto]],"!E",CELL("fila",INDIRECT(TablaDatosCompletos[[#This Row],[Referencia]]))+6)))</f>
        <v>RCO38</v>
      </c>
      <c r="P279" s="18" t="str" cm="1">
        <f t="array" aca="1" ref="P279"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79" s="18" cm="1">
        <f t="array" aca="1" ref="Q279" ca="1">IF(TablaDatosCompletos[[#This Row],[UsarAI]]="NO",0,INDIRECT(CONCATENATE(TablaDatosCompletos[[#This Row],[CodigoProyecto]],"!H",CELL("fila",INDIRECT(TablaDatosCompletos[[#This Row],[Referencia]]))+6)))</f>
        <v>0</v>
      </c>
      <c r="R279" s="18" t="str" cm="1">
        <f t="array" aca="1" ref="R279" ca="1">IF(INDIRECT(CONCATENATE(TablaDatosCompletos[[#This Row],[CodigoProyecto]],"!G",CELL("fila",INDIRECT(TablaDatosCompletos[[#This Row],[Referencia]]))+6))=0,"",INDIRECT(CONCATENATE(TablaDatosCompletos[[#This Row],[CodigoProyecto]],"!G",CELL("fila",INDIRECT(TablaDatosCompletos[[#This Row],[Referencia]]))+6)))</f>
        <v>RCO 38: Hectáreas</v>
      </c>
      <c r="S279" s="125" t="str" cm="1">
        <f t="array" aca="1" ref="S279" ca="1">IF(INDIRECT(CONCATENATE(TablaDatosCompletos[[#This Row],[CodigoProyecto]],"!E",CELL("fila",INDIRECT(TablaDatosCompletos[[#This Row],[Referencia]]))+7))=0,"",INDIRECT(CONCATENATE(TablaDatosCompletos[[#This Row],[CodigoProyecto]],"!E",CELL("fila",INDIRECT(TablaDatosCompletos[[#This Row],[Referencia]]))+7)))</f>
        <v>RCR52</v>
      </c>
      <c r="T279" s="126" t="str" cm="1">
        <f t="array" aca="1" ref="T279"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279" s="127" cm="1">
        <f t="array" aca="1" ref="U279" ca="1">IF(TablaDatosCompletos[[#This Row],[UsarAI]]="NO",0,INDIRECT(CONCATENATE(TablaDatosCompletos[[#This Row],[CodigoProyecto]],"!H",CELL("fila",INDIRECT(TablaDatosCompletos[[#This Row],[Referencia]]))+7)))</f>
        <v>0</v>
      </c>
      <c r="V279" s="126" t="str" cm="1">
        <f t="array" aca="1" ref="V279" ca="1">IF(INDIRECT(CONCATENATE(TablaDatosCompletos[[#This Row],[CodigoProyecto]],"!G",CELL("fila",INDIRECT(TablaDatosCompletos[[#This Row],[Referencia]]))+7))=0,"",INDIRECT(CONCATENATE(TablaDatosCompletos[[#This Row],[CodigoProyecto]],"!G",CELL("fila",INDIRECT(TablaDatosCompletos[[#This Row],[Referencia]]))+7)))</f>
        <v>RCR 52: Hectáreas</v>
      </c>
    </row>
    <row r="280" spans="1:22" ht="72.5" x14ac:dyDescent="0.35">
      <c r="A280" s="17">
        <f>DatosGenerales!$D$7</f>
        <v>0</v>
      </c>
      <c r="B280" s="17">
        <f>DatosGenerales!$D$11</f>
        <v>0</v>
      </c>
      <c r="C280" s="17" cm="1">
        <f t="array" aca="1" ref="C280" ca="1">INDIRECT(CONCATENATE(TablaDatosCompletos[[#This Row],[CodigoProyecto]],"!$E$3"))</f>
        <v>0</v>
      </c>
      <c r="D280" s="17" t="str">
        <f ca="1">IF(TablaDatosCompletos[[#This Row],[Proyecto]]=0,"NO","SI")</f>
        <v>NO</v>
      </c>
      <c r="E280" s="17" t="s">
        <v>20</v>
      </c>
      <c r="F280" s="17" t="s">
        <v>227</v>
      </c>
      <c r="G280" s="20" t="s">
        <v>74</v>
      </c>
      <c r="H280" s="20" t="s">
        <v>53</v>
      </c>
      <c r="I280" s="19" t="s">
        <v>54</v>
      </c>
      <c r="J280" s="17" t="s">
        <v>129</v>
      </c>
      <c r="K280" s="18" t="s">
        <v>130</v>
      </c>
      <c r="L280" s="18" t="s">
        <v>637</v>
      </c>
      <c r="M280" s="18" t="str" cm="1">
        <f t="array" aca="1" ref="M280" ca="1">IF(INDIRECT(CONCATENATE(TablaDatosCompletos[[#This Row],[CodigoProyecto]],"!B",CELL("fila",INDIRECT(TablaDatosCompletos[[#This Row],[Referencia]]))))="Incluir","SI","NO")</f>
        <v>NO</v>
      </c>
      <c r="N280" s="40" cm="1">
        <f t="array" aca="1" ref="N280" ca="1">IF(TablaDatosCompletos[[#This Row],[UsarAI]]="NO",0,INDIRECT(CONCATENATE(TablaDatosCompletos[[#This Row],[CodigoProyecto]],"!E",CELL("fila",INDIRECT(TablaDatosCompletos[[#This Row],[Referencia]]))+2)))</f>
        <v>0</v>
      </c>
      <c r="O280" s="18" t="str" cm="1">
        <f t="array" aca="1" ref="O280" ca="1">IF(INDIRECT(CONCATENATE(TablaDatosCompletos[[#This Row],[CodigoProyecto]],"!E",CELL("fila",INDIRECT(TablaDatosCompletos[[#This Row],[Referencia]]))+6))=0,"",INDIRECT(CONCATENATE(TablaDatosCompletos[[#This Row],[CodigoProyecto]],"!E",CELL("fila",INDIRECT(TablaDatosCompletos[[#This Row],[Referencia]]))+6)))</f>
        <v>RCO38</v>
      </c>
      <c r="P280" s="18" t="str" cm="1">
        <f t="array" aca="1" ref="P280"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80" s="18" cm="1">
        <f t="array" aca="1" ref="Q280" ca="1">IF(TablaDatosCompletos[[#This Row],[UsarAI]]="NO",0,INDIRECT(CONCATENATE(TablaDatosCompletos[[#This Row],[CodigoProyecto]],"!H",CELL("fila",INDIRECT(TablaDatosCompletos[[#This Row],[Referencia]]))+6)))</f>
        <v>0</v>
      </c>
      <c r="R280" s="18" t="str" cm="1">
        <f t="array" aca="1" ref="R280" ca="1">IF(INDIRECT(CONCATENATE(TablaDatosCompletos[[#This Row],[CodigoProyecto]],"!G",CELL("fila",INDIRECT(TablaDatosCompletos[[#This Row],[Referencia]]))+6))=0,"",INDIRECT(CONCATENATE(TablaDatosCompletos[[#This Row],[CodigoProyecto]],"!G",CELL("fila",INDIRECT(TablaDatosCompletos[[#This Row],[Referencia]]))+6)))</f>
        <v>RCO 38: Hectáreas</v>
      </c>
      <c r="S280" s="125" t="str" cm="1">
        <f t="array" aca="1" ref="S280" ca="1">IF(INDIRECT(CONCATENATE(TablaDatosCompletos[[#This Row],[CodigoProyecto]],"!E",CELL("fila",INDIRECT(TablaDatosCompletos[[#This Row],[Referencia]]))+7))=0,"",INDIRECT(CONCATENATE(TablaDatosCompletos[[#This Row],[CodigoProyecto]],"!E",CELL("fila",INDIRECT(TablaDatosCompletos[[#This Row],[Referencia]]))+7)))</f>
        <v>RCR50</v>
      </c>
      <c r="T280" s="126" t="str" cm="1">
        <f t="array" aca="1" ref="T280"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280" s="127" cm="1">
        <f t="array" aca="1" ref="U280" ca="1">IF(TablaDatosCompletos[[#This Row],[UsarAI]]="NO",0,INDIRECT(CONCATENATE(TablaDatosCompletos[[#This Row],[CodigoProyecto]],"!H",CELL("fila",INDIRECT(TablaDatosCompletos[[#This Row],[Referencia]]))+7)))</f>
        <v>0</v>
      </c>
      <c r="V280" s="126" t="str" cm="1">
        <f t="array" aca="1" ref="V280" ca="1">IF(INDIRECT(CONCATENATE(TablaDatosCompletos[[#This Row],[CodigoProyecto]],"!G",CELL("fila",INDIRECT(TablaDatosCompletos[[#This Row],[Referencia]]))+7))=0,"",INDIRECT(CONCATENATE(TablaDatosCompletos[[#This Row],[CodigoProyecto]],"!G",CELL("fila",INDIRECT(TablaDatosCompletos[[#This Row],[Referencia]]))+7)))</f>
        <v>RCR 50: Personas</v>
      </c>
    </row>
    <row r="281" spans="1:22" ht="72.5" x14ac:dyDescent="0.35">
      <c r="A281" s="17">
        <f>DatosGenerales!$D$7</f>
        <v>0</v>
      </c>
      <c r="B281" s="17">
        <f>DatosGenerales!$D$11</f>
        <v>0</v>
      </c>
      <c r="C281" s="17" cm="1">
        <f t="array" aca="1" ref="C281" ca="1">INDIRECT(CONCATENATE(TablaDatosCompletos[[#This Row],[CodigoProyecto]],"!$E$3"))</f>
        <v>0</v>
      </c>
      <c r="D281" s="17" t="str">
        <f ca="1">IF(TablaDatosCompletos[[#This Row],[Proyecto]]=0,"NO","SI")</f>
        <v>NO</v>
      </c>
      <c r="E281" s="17" t="s">
        <v>20</v>
      </c>
      <c r="F281" s="17" t="s">
        <v>227</v>
      </c>
      <c r="G281" s="20" t="s">
        <v>74</v>
      </c>
      <c r="H281" s="20" t="s">
        <v>53</v>
      </c>
      <c r="I281" s="19" t="s">
        <v>54</v>
      </c>
      <c r="J281" s="17" t="s">
        <v>131</v>
      </c>
      <c r="K281" s="18" t="s">
        <v>132</v>
      </c>
      <c r="L281" s="18" t="s">
        <v>638</v>
      </c>
      <c r="M281" s="18" t="str" cm="1">
        <f t="array" aca="1" ref="M281" ca="1">IF(INDIRECT(CONCATENATE(TablaDatosCompletos[[#This Row],[CodigoProyecto]],"!B",CELL("fila",INDIRECT(TablaDatosCompletos[[#This Row],[Referencia]]))))="Incluir","SI","NO")</f>
        <v>NO</v>
      </c>
      <c r="N281" s="40" cm="1">
        <f t="array" aca="1" ref="N281" ca="1">IF(TablaDatosCompletos[[#This Row],[UsarAI]]="NO",0,INDIRECT(CONCATENATE(TablaDatosCompletos[[#This Row],[CodigoProyecto]],"!E",CELL("fila",INDIRECT(TablaDatosCompletos[[#This Row],[Referencia]]))+2)))</f>
        <v>0</v>
      </c>
      <c r="O281" s="18" t="str" cm="1">
        <f t="array" aca="1" ref="O281" ca="1">IF(INDIRECT(CONCATENATE(TablaDatosCompletos[[#This Row],[CodigoProyecto]],"!E",CELL("fila",INDIRECT(TablaDatosCompletos[[#This Row],[Referencia]]))+6))=0,"",INDIRECT(CONCATENATE(TablaDatosCompletos[[#This Row],[CodigoProyecto]],"!E",CELL("fila",INDIRECT(TablaDatosCompletos[[#This Row],[Referencia]]))+6)))</f>
        <v>RCO38</v>
      </c>
      <c r="P281" s="18" t="str" cm="1">
        <f t="array" aca="1" ref="P281"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81" s="18" cm="1">
        <f t="array" aca="1" ref="Q281" ca="1">IF(TablaDatosCompletos[[#This Row],[UsarAI]]="NO",0,INDIRECT(CONCATENATE(TablaDatosCompletos[[#This Row],[CodigoProyecto]],"!H",CELL("fila",INDIRECT(TablaDatosCompletos[[#This Row],[Referencia]]))+6)))</f>
        <v>0</v>
      </c>
      <c r="R281" s="18" t="str" cm="1">
        <f t="array" aca="1" ref="R281" ca="1">IF(INDIRECT(CONCATENATE(TablaDatosCompletos[[#This Row],[CodigoProyecto]],"!G",CELL("fila",INDIRECT(TablaDatosCompletos[[#This Row],[Referencia]]))+6))=0,"",INDIRECT(CONCATENATE(TablaDatosCompletos[[#This Row],[CodigoProyecto]],"!G",CELL("fila",INDIRECT(TablaDatosCompletos[[#This Row],[Referencia]]))+6)))</f>
        <v>RCO 38: Hectáreas</v>
      </c>
      <c r="S281" s="125" t="str" cm="1">
        <f t="array" aca="1" ref="S281" ca="1">IF(INDIRECT(CONCATENATE(TablaDatosCompletos[[#This Row],[CodigoProyecto]],"!E",CELL("fila",INDIRECT(TablaDatosCompletos[[#This Row],[Referencia]]))+7))=0,"",INDIRECT(CONCATENATE(TablaDatosCompletos[[#This Row],[CodigoProyecto]],"!E",CELL("fila",INDIRECT(TablaDatosCompletos[[#This Row],[Referencia]]))+7)))</f>
        <v>RCR95</v>
      </c>
      <c r="T281" s="126" t="str" cm="1">
        <f t="array" aca="1" ref="T281"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281" s="127" cm="1">
        <f t="array" aca="1" ref="U281" ca="1">IF(TablaDatosCompletos[[#This Row],[UsarAI]]="NO",0,INDIRECT(CONCATENATE(TablaDatosCompletos[[#This Row],[CodigoProyecto]],"!H",CELL("fila",INDIRECT(TablaDatosCompletos[[#This Row],[Referencia]]))+7)))</f>
        <v>0</v>
      </c>
      <c r="V281" s="126" t="str" cm="1">
        <f t="array" aca="1" ref="V281" ca="1">IF(INDIRECT(CONCATENATE(TablaDatosCompletos[[#This Row],[CodigoProyecto]],"!G",CELL("fila",INDIRECT(TablaDatosCompletos[[#This Row],[Referencia]]))+7))=0,"",INDIRECT(CONCATENATE(TablaDatosCompletos[[#This Row],[CodigoProyecto]],"!G",CELL("fila",INDIRECT(TablaDatosCompletos[[#This Row],[Referencia]]))+7)))</f>
        <v>RCR 95: Personas</v>
      </c>
    </row>
    <row r="282" spans="1:22" ht="145" x14ac:dyDescent="0.35">
      <c r="A282" s="17">
        <f>DatosGenerales!$D$7</f>
        <v>0</v>
      </c>
      <c r="B282" s="17">
        <f>DatosGenerales!$D$11</f>
        <v>0</v>
      </c>
      <c r="C282" s="17" cm="1">
        <f t="array" aca="1" ref="C282" ca="1">INDIRECT(CONCATENATE(TablaDatosCompletos[[#This Row],[CodigoProyecto]],"!$E$3"))</f>
        <v>0</v>
      </c>
      <c r="D282" s="17" t="str">
        <f ca="1">IF(TablaDatosCompletos[[#This Row],[Proyecto]]=0,"NO","SI")</f>
        <v>NO</v>
      </c>
      <c r="E282" s="17" t="s">
        <v>20</v>
      </c>
      <c r="F282" s="17" t="s">
        <v>227</v>
      </c>
      <c r="G282" s="20" t="s">
        <v>74</v>
      </c>
      <c r="H282" s="20" t="s">
        <v>53</v>
      </c>
      <c r="I282" s="19" t="s">
        <v>54</v>
      </c>
      <c r="J282" s="17" t="s">
        <v>133</v>
      </c>
      <c r="K282" s="18" t="s">
        <v>134</v>
      </c>
      <c r="L282" s="18" t="s">
        <v>639</v>
      </c>
      <c r="M282" s="18" t="str" cm="1">
        <f t="array" aca="1" ref="M282" ca="1">IF(INDIRECT(CONCATENATE(TablaDatosCompletos[[#This Row],[CodigoProyecto]],"!B",CELL("fila",INDIRECT(TablaDatosCompletos[[#This Row],[Referencia]]))))="Incluir","SI","NO")</f>
        <v>NO</v>
      </c>
      <c r="N282" s="40" cm="1">
        <f t="array" aca="1" ref="N282" ca="1">IF(TablaDatosCompletos[[#This Row],[UsarAI]]="NO",0,INDIRECT(CONCATENATE(TablaDatosCompletos[[#This Row],[CodigoProyecto]],"!E",CELL("fila",INDIRECT(TablaDatosCompletos[[#This Row],[Referencia]]))+2)))</f>
        <v>0</v>
      </c>
      <c r="O282" s="18" t="str" cm="1">
        <f t="array" aca="1" ref="O282" ca="1">IF(INDIRECT(CONCATENATE(TablaDatosCompletos[[#This Row],[CodigoProyecto]],"!E",CELL("fila",INDIRECT(TablaDatosCompletos[[#This Row],[Referencia]]))+6))=0,"",INDIRECT(CONCATENATE(TablaDatosCompletos[[#This Row],[CodigoProyecto]],"!E",CELL("fila",INDIRECT(TablaDatosCompletos[[#This Row],[Referencia]]))+6)))</f>
        <v>RCO38</v>
      </c>
      <c r="P282" s="18" t="str" cm="1">
        <f t="array" aca="1" ref="P282"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282" s="18" cm="1">
        <f t="array" aca="1" ref="Q282" ca="1">IF(TablaDatosCompletos[[#This Row],[UsarAI]]="NO",0,INDIRECT(CONCATENATE(TablaDatosCompletos[[#This Row],[CodigoProyecto]],"!H",CELL("fila",INDIRECT(TablaDatosCompletos[[#This Row],[Referencia]]))+6)))</f>
        <v>0</v>
      </c>
      <c r="R282" s="18" t="str" cm="1">
        <f t="array" aca="1" ref="R282" ca="1">IF(INDIRECT(CONCATENATE(TablaDatosCompletos[[#This Row],[CodigoProyecto]],"!G",CELL("fila",INDIRECT(TablaDatosCompletos[[#This Row],[Referencia]]))+6))=0,"",INDIRECT(CONCATENATE(TablaDatosCompletos[[#This Row],[CodigoProyecto]],"!G",CELL("fila",INDIRECT(TablaDatosCompletos[[#This Row],[Referencia]]))+6)))</f>
        <v>RCO 38: Hectáreas</v>
      </c>
      <c r="S282" s="125" t="str" cm="1">
        <f t="array" aca="1" ref="S282" ca="1">IF(INDIRECT(CONCATENATE(TablaDatosCompletos[[#This Row],[CodigoProyecto]],"!E",CELL("fila",INDIRECT(TablaDatosCompletos[[#This Row],[Referencia]]))+7))=0,"",INDIRECT(CONCATENATE(TablaDatosCompletos[[#This Row],[CodigoProyecto]],"!E",CELL("fila",INDIRECT(TablaDatosCompletos[[#This Row],[Referencia]]))+7)))</f>
        <v>RCR95</v>
      </c>
      <c r="T282" s="126" t="str" cm="1">
        <f t="array" aca="1" ref="T282"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282" s="127" cm="1">
        <f t="array" aca="1" ref="U282" ca="1">IF(TablaDatosCompletos[[#This Row],[UsarAI]]="NO",0,INDIRECT(CONCATENATE(TablaDatosCompletos[[#This Row],[CodigoProyecto]],"!H",CELL("fila",INDIRECT(TablaDatosCompletos[[#This Row],[Referencia]]))+7)))</f>
        <v>0</v>
      </c>
      <c r="V282" s="126" t="str" cm="1">
        <f t="array" aca="1" ref="V282" ca="1">IF(INDIRECT(CONCATENATE(TablaDatosCompletos[[#This Row],[CodigoProyecto]],"!G",CELL("fila",INDIRECT(TablaDatosCompletos[[#This Row],[Referencia]]))+7))=0,"",INDIRECT(CONCATENATE(TablaDatosCompletos[[#This Row],[CodigoProyecto]],"!G",CELL("fila",INDIRECT(TablaDatosCompletos[[#This Row],[Referencia]]))+7)))</f>
        <v>RCR 95: Personas</v>
      </c>
    </row>
    <row r="283" spans="1:22" ht="72.5" x14ac:dyDescent="0.35">
      <c r="A283" s="17">
        <f>DatosGenerales!$D$7</f>
        <v>0</v>
      </c>
      <c r="B283" s="17">
        <f>DatosGenerales!$D$11</f>
        <v>0</v>
      </c>
      <c r="C283" s="17" cm="1">
        <f t="array" aca="1" ref="C283" ca="1">INDIRECT(CONCATENATE(TablaDatosCompletos[[#This Row],[CodigoProyecto]],"!$E$3"))</f>
        <v>0</v>
      </c>
      <c r="D283" s="17" t="str">
        <f ca="1">IF(TablaDatosCompletos[[#This Row],[Proyecto]]=0,"NO","SI")</f>
        <v>NO</v>
      </c>
      <c r="E283" s="17" t="s">
        <v>20</v>
      </c>
      <c r="F283" s="17" t="s">
        <v>258</v>
      </c>
      <c r="G283" s="20" t="s">
        <v>135</v>
      </c>
      <c r="H283" s="20" t="s">
        <v>55</v>
      </c>
      <c r="I283" s="19" t="s">
        <v>56</v>
      </c>
      <c r="J283" s="17" t="s">
        <v>136</v>
      </c>
      <c r="K283" s="18" t="s">
        <v>137</v>
      </c>
      <c r="L283" s="18" t="s">
        <v>640</v>
      </c>
      <c r="M283" s="18" t="str" cm="1">
        <f t="array" aca="1" ref="M283" ca="1">IF(INDIRECT(CONCATENATE(TablaDatosCompletos[[#This Row],[CodigoProyecto]],"!B",CELL("fila",INDIRECT(TablaDatosCompletos[[#This Row],[Referencia]]))))="Incluir","SI","NO")</f>
        <v>NO</v>
      </c>
      <c r="N283" s="40" cm="1">
        <f t="array" aca="1" ref="N283" ca="1">IF(TablaDatosCompletos[[#This Row],[UsarAI]]="NO",0,INDIRECT(CONCATENATE(TablaDatosCompletos[[#This Row],[CodigoProyecto]],"!E",CELL("fila",INDIRECT(TablaDatosCompletos[[#This Row],[Referencia]]))+2)))</f>
        <v>0</v>
      </c>
      <c r="O283" s="18" t="str" cm="1">
        <f t="array" aca="1" ref="O283" ca="1">IF(INDIRECT(CONCATENATE(TablaDatosCompletos[[#This Row],[CodigoProyecto]],"!E",CELL("fila",INDIRECT(TablaDatosCompletos[[#This Row],[Referencia]]))+6))=0,"",INDIRECT(CONCATENATE(TablaDatosCompletos[[#This Row],[CodigoProyecto]],"!E",CELL("fila",INDIRECT(TablaDatosCompletos[[#This Row],[Referencia]]))+6)))</f>
        <v>RCO65</v>
      </c>
      <c r="P283" s="18" t="str" cm="1">
        <f t="array" aca="1" ref="P283"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283" s="18" cm="1">
        <f t="array" aca="1" ref="Q283" ca="1">IF(TablaDatosCompletos[[#This Row],[UsarAI]]="NO",0,INDIRECT(CONCATENATE(TablaDatosCompletos[[#This Row],[CodigoProyecto]],"!H",CELL("fila",INDIRECT(TablaDatosCompletos[[#This Row],[Referencia]]))+6)))</f>
        <v>0</v>
      </c>
      <c r="R283" s="18" t="str" cm="1">
        <f t="array" aca="1" ref="R283" ca="1">IF(INDIRECT(CONCATENATE(TablaDatosCompletos[[#This Row],[CodigoProyecto]],"!G",CELL("fila",INDIRECT(TablaDatosCompletos[[#This Row],[Referencia]]))+6))=0,"",INDIRECT(CONCATENATE(TablaDatosCompletos[[#This Row],[CodigoProyecto]],"!G",CELL("fila",INDIRECT(TablaDatosCompletos[[#This Row],[Referencia]]))+6)))</f>
        <v>RCO 65: Viviendas</v>
      </c>
      <c r="S283" s="125" t="str" cm="1">
        <f t="array" aca="1" ref="S283" ca="1">IF(INDIRECT(CONCATENATE(TablaDatosCompletos[[#This Row],[CodigoProyecto]],"!E",CELL("fila",INDIRECT(TablaDatosCompletos[[#This Row],[Referencia]]))+7))=0,"",INDIRECT(CONCATENATE(TablaDatosCompletos[[#This Row],[CodigoProyecto]],"!E",CELL("fila",INDIRECT(TablaDatosCompletos[[#This Row],[Referencia]]))+7)))</f>
        <v>RCR67</v>
      </c>
      <c r="T283" s="126" t="str" cm="1">
        <f t="array" aca="1" ref="T283"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283" s="127" cm="1">
        <f t="array" aca="1" ref="U283" ca="1">IF(TablaDatosCompletos[[#This Row],[UsarAI]]="NO",0,INDIRECT(CONCATENATE(TablaDatosCompletos[[#This Row],[CodigoProyecto]],"!H",CELL("fila",INDIRECT(TablaDatosCompletos[[#This Row],[Referencia]]))+7)))</f>
        <v>0</v>
      </c>
      <c r="V283" s="126" t="str" cm="1">
        <f t="array" aca="1" ref="V283" ca="1">IF(INDIRECT(CONCATENATE(TablaDatosCompletos[[#This Row],[CodigoProyecto]],"!G",CELL("fila",INDIRECT(TablaDatosCompletos[[#This Row],[Referencia]]))+7))=0,"",INDIRECT(CONCATENATE(TablaDatosCompletos[[#This Row],[CodigoProyecto]],"!G",CELL("fila",INDIRECT(TablaDatosCompletos[[#This Row],[Referencia]]))+7)))</f>
        <v>RCR 67: Usuarios/año</v>
      </c>
    </row>
    <row r="284" spans="1:22" ht="130.5" x14ac:dyDescent="0.35">
      <c r="A284" s="17">
        <f>DatosGenerales!$D$7</f>
        <v>0</v>
      </c>
      <c r="B284" s="17">
        <f>DatosGenerales!$D$11</f>
        <v>0</v>
      </c>
      <c r="C284" s="17" cm="1">
        <f t="array" aca="1" ref="C284" ca="1">INDIRECT(CONCATENATE(TablaDatosCompletos[[#This Row],[CodigoProyecto]],"!$E$3"))</f>
        <v>0</v>
      </c>
      <c r="D284" s="17" t="str">
        <f ca="1">IF(TablaDatosCompletos[[#This Row],[Proyecto]]=0,"NO","SI")</f>
        <v>NO</v>
      </c>
      <c r="E284" s="17" t="s">
        <v>20</v>
      </c>
      <c r="F284" s="17" t="s">
        <v>258</v>
      </c>
      <c r="G284" s="20" t="s">
        <v>135</v>
      </c>
      <c r="H284" s="20" t="s">
        <v>55</v>
      </c>
      <c r="I284" s="40" t="s">
        <v>56</v>
      </c>
      <c r="J284" s="17" t="s">
        <v>138</v>
      </c>
      <c r="K284" s="18" t="s">
        <v>139</v>
      </c>
      <c r="L284" s="18" t="s">
        <v>641</v>
      </c>
      <c r="M284" s="18" t="str" cm="1">
        <f t="array" aca="1" ref="M284" ca="1">IF(INDIRECT(CONCATENATE(TablaDatosCompletos[[#This Row],[CodigoProyecto]],"!B",CELL("fila",INDIRECT(TablaDatosCompletos[[#This Row],[Referencia]]))))="Incluir","SI","NO")</f>
        <v>NO</v>
      </c>
      <c r="N284" s="40" cm="1">
        <f t="array" aca="1" ref="N284" ca="1">IF(TablaDatosCompletos[[#This Row],[UsarAI]]="NO",0,INDIRECT(CONCATENATE(TablaDatosCompletos[[#This Row],[CodigoProyecto]],"!E",CELL("fila",INDIRECT(TablaDatosCompletos[[#This Row],[Referencia]]))+2)))</f>
        <v>0</v>
      </c>
      <c r="O284" s="18" t="str" cm="1">
        <f t="array" aca="1" ref="O284" ca="1">IF(INDIRECT(CONCATENATE(TablaDatosCompletos[[#This Row],[CodigoProyecto]],"!E",CELL("fila",INDIRECT(TablaDatosCompletos[[#This Row],[Referencia]]))+6))=0,"",INDIRECT(CONCATENATE(TablaDatosCompletos[[#This Row],[CodigoProyecto]],"!E",CELL("fila",INDIRECT(TablaDatosCompletos[[#This Row],[Referencia]]))+6)))</f>
        <v>RCO113</v>
      </c>
      <c r="P284" s="18" t="str" cm="1">
        <f t="array" aca="1" ref="P284"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284" s="18" cm="1">
        <f t="array" aca="1" ref="Q284" ca="1">IF(TablaDatosCompletos[[#This Row],[UsarAI]]="NO",0,INDIRECT(CONCATENATE(TablaDatosCompletos[[#This Row],[CodigoProyecto]],"!H",CELL("fila",INDIRECT(TablaDatosCompletos[[#This Row],[Referencia]]))+6)))</f>
        <v>0</v>
      </c>
      <c r="R284" s="18" t="str" cm="1">
        <f t="array" aca="1" ref="R284" ca="1">IF(INDIRECT(CONCATENATE(TablaDatosCompletos[[#This Row],[CodigoProyecto]],"!G",CELL("fila",INDIRECT(TablaDatosCompletos[[#This Row],[Referencia]]))+6))=0,"",INDIRECT(CONCATENATE(TablaDatosCompletos[[#This Row],[CodigoProyecto]],"!G",CELL("fila",INDIRECT(TablaDatosCompletos[[#This Row],[Referencia]]))+6)))</f>
        <v>RCO 113:Personas</v>
      </c>
      <c r="S284" s="125" t="str" cm="1">
        <f t="array" aca="1" ref="S284" ca="1">IF(INDIRECT(CONCATENATE(TablaDatosCompletos[[#This Row],[CodigoProyecto]],"!E",CELL("fila",INDIRECT(TablaDatosCompletos[[#This Row],[Referencia]]))+7))=0,"",INDIRECT(CONCATENATE(TablaDatosCompletos[[#This Row],[CodigoProyecto]],"!E",CELL("fila",INDIRECT(TablaDatosCompletos[[#This Row],[Referencia]]))+7)))</f>
        <v>ESR113</v>
      </c>
      <c r="T284" s="126" t="str" cm="1">
        <f t="array" aca="1" ref="T284"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284" s="127" cm="1">
        <f t="array" aca="1" ref="U284" ca="1">IF(TablaDatosCompletos[[#This Row],[UsarAI]]="NO",0,INDIRECT(CONCATENATE(TablaDatosCompletos[[#This Row],[CodigoProyecto]],"!H",CELL("fila",INDIRECT(TablaDatosCompletos[[#This Row],[Referencia]]))+7)))</f>
        <v>0</v>
      </c>
      <c r="V284" s="126" t="str" cm="1">
        <f t="array" aca="1" ref="V284" ca="1">IF(INDIRECT(CONCATENATE(TablaDatosCompletos[[#This Row],[CodigoProyecto]],"!G",CELL("fila",INDIRECT(TablaDatosCompletos[[#This Row],[Referencia]]))+7))=0,"",INDIRECT(CONCATENATE(TablaDatosCompletos[[#This Row],[CodigoProyecto]],"!G",CELL("fila",INDIRECT(TablaDatosCompletos[[#This Row],[Referencia]]))+7)))</f>
        <v>ESR113:Personas</v>
      </c>
    </row>
    <row r="285" spans="1:22" ht="130.5" x14ac:dyDescent="0.35">
      <c r="A285" s="17">
        <f>DatosGenerales!$D$7</f>
        <v>0</v>
      </c>
      <c r="B285" s="17">
        <f>DatosGenerales!$D$11</f>
        <v>0</v>
      </c>
      <c r="C285" s="17" cm="1">
        <f t="array" aca="1" ref="C285" ca="1">INDIRECT(CONCATENATE(TablaDatosCompletos[[#This Row],[CodigoProyecto]],"!$E$3"))</f>
        <v>0</v>
      </c>
      <c r="D285" s="17" t="str">
        <f ca="1">IF(TablaDatosCompletos[[#This Row],[Proyecto]]=0,"NO","SI")</f>
        <v>NO</v>
      </c>
      <c r="E285" s="17" t="s">
        <v>20</v>
      </c>
      <c r="F285" s="17" t="s">
        <v>258</v>
      </c>
      <c r="G285" s="20" t="s">
        <v>135</v>
      </c>
      <c r="H285" s="20" t="s">
        <v>55</v>
      </c>
      <c r="I285" s="40" t="s">
        <v>56</v>
      </c>
      <c r="J285" s="17" t="s">
        <v>140</v>
      </c>
      <c r="K285" s="18" t="s">
        <v>141</v>
      </c>
      <c r="L285" s="18" t="s">
        <v>642</v>
      </c>
      <c r="M285" s="18" t="str" cm="1">
        <f t="array" aca="1" ref="M285" ca="1">IF(INDIRECT(CONCATENATE(TablaDatosCompletos[[#This Row],[CodigoProyecto]],"!B",CELL("fila",INDIRECT(TablaDatosCompletos[[#This Row],[Referencia]]))))="Incluir","SI","NO")</f>
        <v>NO</v>
      </c>
      <c r="N285" s="40" cm="1">
        <f t="array" aca="1" ref="N285" ca="1">IF(TablaDatosCompletos[[#This Row],[UsarAI]]="NO",0,INDIRECT(CONCATENATE(TablaDatosCompletos[[#This Row],[CodigoProyecto]],"!E",CELL("fila",INDIRECT(TablaDatosCompletos[[#This Row],[Referencia]]))+2)))</f>
        <v>0</v>
      </c>
      <c r="O285" s="18" t="str" cm="1">
        <f t="array" aca="1" ref="O285" ca="1">IF(INDIRECT(CONCATENATE(TablaDatosCompletos[[#This Row],[CodigoProyecto]],"!E",CELL("fila",INDIRECT(TablaDatosCompletos[[#This Row],[Referencia]]))+6))=0,"",INDIRECT(CONCATENATE(TablaDatosCompletos[[#This Row],[CodigoProyecto]],"!E",CELL("fila",INDIRECT(TablaDatosCompletos[[#This Row],[Referencia]]))+6)))</f>
        <v>RCO113</v>
      </c>
      <c r="P285" s="18" t="str" cm="1">
        <f t="array" aca="1" ref="P285"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285" s="18" cm="1">
        <f t="array" aca="1" ref="Q285" ca="1">IF(TablaDatosCompletos[[#This Row],[UsarAI]]="NO",0,INDIRECT(CONCATENATE(TablaDatosCompletos[[#This Row],[CodigoProyecto]],"!H",CELL("fila",INDIRECT(TablaDatosCompletos[[#This Row],[Referencia]]))+6)))</f>
        <v>0</v>
      </c>
      <c r="R285" s="18" t="str" cm="1">
        <f t="array" aca="1" ref="R285" ca="1">IF(INDIRECT(CONCATENATE(TablaDatosCompletos[[#This Row],[CodigoProyecto]],"!G",CELL("fila",INDIRECT(TablaDatosCompletos[[#This Row],[Referencia]]))+6))=0,"",INDIRECT(CONCATENATE(TablaDatosCompletos[[#This Row],[CodigoProyecto]],"!G",CELL("fila",INDIRECT(TablaDatosCompletos[[#This Row],[Referencia]]))+6)))</f>
        <v>RCO 113:Personas</v>
      </c>
      <c r="S285" s="125" t="str" cm="1">
        <f t="array" aca="1" ref="S285" ca="1">IF(INDIRECT(CONCATENATE(TablaDatosCompletos[[#This Row],[CodigoProyecto]],"!E",CELL("fila",INDIRECT(TablaDatosCompletos[[#This Row],[Referencia]]))+7))=0,"",INDIRECT(CONCATENATE(TablaDatosCompletos[[#This Row],[CodigoProyecto]],"!E",CELL("fila",INDIRECT(TablaDatosCompletos[[#This Row],[Referencia]]))+7)))</f>
        <v>ESR113</v>
      </c>
      <c r="T285" s="126" t="str" cm="1">
        <f t="array" aca="1" ref="T285"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285" s="127" cm="1">
        <f t="array" aca="1" ref="U285" ca="1">IF(TablaDatosCompletos[[#This Row],[UsarAI]]="NO",0,INDIRECT(CONCATENATE(TablaDatosCompletos[[#This Row],[CodigoProyecto]],"!H",CELL("fila",INDIRECT(TablaDatosCompletos[[#This Row],[Referencia]]))+7)))</f>
        <v>0</v>
      </c>
      <c r="V285" s="126" t="str" cm="1">
        <f t="array" aca="1" ref="V285" ca="1">IF(INDIRECT(CONCATENATE(TablaDatosCompletos[[#This Row],[CodigoProyecto]],"!G",CELL("fila",INDIRECT(TablaDatosCompletos[[#This Row],[Referencia]]))+7))=0,"",INDIRECT(CONCATENATE(TablaDatosCompletos[[#This Row],[CodigoProyecto]],"!G",CELL("fila",INDIRECT(TablaDatosCompletos[[#This Row],[Referencia]]))+7)))</f>
        <v>ESR113:Personas</v>
      </c>
    </row>
    <row r="286" spans="1:22" ht="72.5" x14ac:dyDescent="0.35">
      <c r="A286" s="17">
        <f>DatosGenerales!$D$7</f>
        <v>0</v>
      </c>
      <c r="B286" s="17">
        <f>DatosGenerales!$D$11</f>
        <v>0</v>
      </c>
      <c r="C286" s="17" cm="1">
        <f t="array" aca="1" ref="C286" ca="1">INDIRECT(CONCATENATE(TablaDatosCompletos[[#This Row],[CodigoProyecto]],"!$E$3"))</f>
        <v>0</v>
      </c>
      <c r="D286" s="17" t="str">
        <f ca="1">IF(TablaDatosCompletos[[#This Row],[Proyecto]]=0,"NO","SI")</f>
        <v>NO</v>
      </c>
      <c r="E286" s="17" t="s">
        <v>20</v>
      </c>
      <c r="F286" s="17" t="s">
        <v>262</v>
      </c>
      <c r="G286" s="20" t="s">
        <v>142</v>
      </c>
      <c r="H286" s="20" t="s">
        <v>57</v>
      </c>
      <c r="I286" s="40" t="s">
        <v>58</v>
      </c>
      <c r="J286" s="17" t="s">
        <v>143</v>
      </c>
      <c r="K286" s="18" t="s">
        <v>144</v>
      </c>
      <c r="L286" s="18" t="s">
        <v>643</v>
      </c>
      <c r="M286" s="18" t="str" cm="1">
        <f t="array" aca="1" ref="M286" ca="1">IF(INDIRECT(CONCATENATE(TablaDatosCompletos[[#This Row],[CodigoProyecto]],"!B",CELL("fila",INDIRECT(TablaDatosCompletos[[#This Row],[Referencia]]))))="Incluir","SI","NO")</f>
        <v>NO</v>
      </c>
      <c r="N286" s="40" cm="1">
        <f t="array" aca="1" ref="N286" ca="1">IF(TablaDatosCompletos[[#This Row],[UsarAI]]="NO",0,INDIRECT(CONCATENATE(TablaDatosCompletos[[#This Row],[CodigoProyecto]],"!E",CELL("fila",INDIRECT(TablaDatosCompletos[[#This Row],[Referencia]]))+2)))</f>
        <v>0</v>
      </c>
      <c r="O286" s="18" t="str" cm="1">
        <f t="array" aca="1" ref="O286" ca="1">IF(INDIRECT(CONCATENATE(TablaDatosCompletos[[#This Row],[CodigoProyecto]],"!E",CELL("fila",INDIRECT(TablaDatosCompletos[[#This Row],[Referencia]]))+6))=0,"",INDIRECT(CONCATENATE(TablaDatosCompletos[[#This Row],[CodigoProyecto]],"!E",CELL("fila",INDIRECT(TablaDatosCompletos[[#This Row],[Referencia]]))+6)))</f>
        <v>RCO77</v>
      </c>
      <c r="P286" s="18" t="str" cm="1">
        <f t="array" aca="1" ref="P286"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286" s="18" cm="1">
        <f t="array" aca="1" ref="Q286" ca="1">IF(TablaDatosCompletos[[#This Row],[UsarAI]]="NO",0,INDIRECT(CONCATENATE(TablaDatosCompletos[[#This Row],[CodigoProyecto]],"!H",CELL("fila",INDIRECT(TablaDatosCompletos[[#This Row],[Referencia]]))+6)))</f>
        <v>0</v>
      </c>
      <c r="R286" s="18" t="str" cm="1">
        <f t="array" aca="1" ref="R286"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286" s="125" t="str" cm="1">
        <f t="array" aca="1" ref="S286" ca="1">IF(INDIRECT(CONCATENATE(TablaDatosCompletos[[#This Row],[CodigoProyecto]],"!E",CELL("fila",INDIRECT(TablaDatosCompletos[[#This Row],[Referencia]]))+7))=0,"",INDIRECT(CONCATENATE(TablaDatosCompletos[[#This Row],[CodigoProyecto]],"!E",CELL("fila",INDIRECT(TablaDatosCompletos[[#This Row],[Referencia]]))+7)))</f>
        <v>RCR77</v>
      </c>
      <c r="T286" s="126" t="str" cm="1">
        <f t="array" aca="1" ref="T286"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86" s="127" cm="1">
        <f t="array" aca="1" ref="U286" ca="1">IF(TablaDatosCompletos[[#This Row],[UsarAI]]="NO",0,INDIRECT(CONCATENATE(TablaDatosCompletos[[#This Row],[CodigoProyecto]],"!H",CELL("fila",INDIRECT(TablaDatosCompletos[[#This Row],[Referencia]]))+7)))</f>
        <v>0</v>
      </c>
      <c r="V286" s="126" t="str" cm="1">
        <f t="array" aca="1" ref="V286" ca="1">IF(INDIRECT(CONCATENATE(TablaDatosCompletos[[#This Row],[CodigoProyecto]],"!G",CELL("fila",INDIRECT(TablaDatosCompletos[[#This Row],[Referencia]]))+7))=0,"",INDIRECT(CONCATENATE(TablaDatosCompletos[[#This Row],[CodigoProyecto]],"!G",CELL("fila",INDIRECT(TablaDatosCompletos[[#This Row],[Referencia]]))+7)))</f>
        <v>Visitantes / año</v>
      </c>
    </row>
    <row r="287" spans="1:22" ht="72.5" x14ac:dyDescent="0.35">
      <c r="A287" s="17">
        <f>DatosGenerales!$D$7</f>
        <v>0</v>
      </c>
      <c r="B287" s="17">
        <f>DatosGenerales!$D$11</f>
        <v>0</v>
      </c>
      <c r="C287" s="17" cm="1">
        <f t="array" aca="1" ref="C287" ca="1">INDIRECT(CONCATENATE(TablaDatosCompletos[[#This Row],[CodigoProyecto]],"!$E$3"))</f>
        <v>0</v>
      </c>
      <c r="D287" s="17" t="str">
        <f ca="1">IF(TablaDatosCompletos[[#This Row],[Proyecto]]=0,"NO","SI")</f>
        <v>NO</v>
      </c>
      <c r="E287" s="17" t="s">
        <v>20</v>
      </c>
      <c r="F287" s="17" t="s">
        <v>262</v>
      </c>
      <c r="G287" s="20" t="s">
        <v>142</v>
      </c>
      <c r="H287" s="20" t="s">
        <v>57</v>
      </c>
      <c r="I287" s="40" t="s">
        <v>58</v>
      </c>
      <c r="J287" s="17" t="s">
        <v>145</v>
      </c>
      <c r="K287" s="18" t="s">
        <v>146</v>
      </c>
      <c r="L287" s="18" t="s">
        <v>644</v>
      </c>
      <c r="M287" s="18" t="str" cm="1">
        <f t="array" aca="1" ref="M287" ca="1">IF(INDIRECT(CONCATENATE(TablaDatosCompletos[[#This Row],[CodigoProyecto]],"!B",CELL("fila",INDIRECT(TablaDatosCompletos[[#This Row],[Referencia]]))))="Incluir","SI","NO")</f>
        <v>NO</v>
      </c>
      <c r="N287" s="40" cm="1">
        <f t="array" aca="1" ref="N287" ca="1">IF(TablaDatosCompletos[[#This Row],[UsarAI]]="NO",0,INDIRECT(CONCATENATE(TablaDatosCompletos[[#This Row],[CodigoProyecto]],"!E",CELL("fila",INDIRECT(TablaDatosCompletos[[#This Row],[Referencia]]))+2)))</f>
        <v>0</v>
      </c>
      <c r="O287" s="18" t="str" cm="1">
        <f t="array" aca="1" ref="O287" ca="1">IF(INDIRECT(CONCATENATE(TablaDatosCompletos[[#This Row],[CodigoProyecto]],"!E",CELL("fila",INDIRECT(TablaDatosCompletos[[#This Row],[Referencia]]))+6))=0,"",INDIRECT(CONCATENATE(TablaDatosCompletos[[#This Row],[CodigoProyecto]],"!E",CELL("fila",INDIRECT(TablaDatosCompletos[[#This Row],[Referencia]]))+6)))</f>
        <v>RCO77</v>
      </c>
      <c r="P287" s="18" t="str" cm="1">
        <f t="array" aca="1" ref="P287"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287" s="18" cm="1">
        <f t="array" aca="1" ref="Q287" ca="1">IF(TablaDatosCompletos[[#This Row],[UsarAI]]="NO",0,INDIRECT(CONCATENATE(TablaDatosCompletos[[#This Row],[CodigoProyecto]],"!H",CELL("fila",INDIRECT(TablaDatosCompletos[[#This Row],[Referencia]]))+6)))</f>
        <v>0</v>
      </c>
      <c r="R287" s="18" t="str" cm="1">
        <f t="array" aca="1" ref="R287"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287" s="125" t="str" cm="1">
        <f t="array" aca="1" ref="S287" ca="1">IF(INDIRECT(CONCATENATE(TablaDatosCompletos[[#This Row],[CodigoProyecto]],"!E",CELL("fila",INDIRECT(TablaDatosCompletos[[#This Row],[Referencia]]))+7))=0,"",INDIRECT(CONCATENATE(TablaDatosCompletos[[#This Row],[CodigoProyecto]],"!E",CELL("fila",INDIRECT(TablaDatosCompletos[[#This Row],[Referencia]]))+7)))</f>
        <v>RCR77</v>
      </c>
      <c r="T287" s="48" t="str" cm="1">
        <f t="array" aca="1" ref="T287"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87" s="127" cm="1">
        <f t="array" aca="1" ref="U287" ca="1">IF(TablaDatosCompletos[[#This Row],[UsarAI]]="NO",0,INDIRECT(CONCATENATE(TablaDatosCompletos[[#This Row],[CodigoProyecto]],"!H",CELL("fila",INDIRECT(TablaDatosCompletos[[#This Row],[Referencia]]))+7)))</f>
        <v>0</v>
      </c>
      <c r="V287" s="48" t="str" cm="1">
        <f t="array" aca="1" ref="V287" ca="1">IF(INDIRECT(CONCATENATE(TablaDatosCompletos[[#This Row],[CodigoProyecto]],"!G",CELL("fila",INDIRECT(TablaDatosCompletos[[#This Row],[Referencia]]))+7))=0,"",INDIRECT(CONCATENATE(TablaDatosCompletos[[#This Row],[CodigoProyecto]],"!G",CELL("fila",INDIRECT(TablaDatosCompletos[[#This Row],[Referencia]]))+7)))</f>
        <v>Visitantes / año</v>
      </c>
    </row>
    <row r="288" spans="1:22" ht="72.5" x14ac:dyDescent="0.35">
      <c r="A288" s="17">
        <f>DatosGenerales!$D$7</f>
        <v>0</v>
      </c>
      <c r="B288" s="17">
        <f>DatosGenerales!$D$11</f>
        <v>0</v>
      </c>
      <c r="C288" s="17" cm="1">
        <f t="array" aca="1" ref="C288" ca="1">INDIRECT(CONCATENATE(TablaDatosCompletos[[#This Row],[CodigoProyecto]],"!$E$3"))</f>
        <v>0</v>
      </c>
      <c r="D288" s="17" t="str">
        <f ca="1">IF(TablaDatosCompletos[[#This Row],[Proyecto]]=0,"NO","SI")</f>
        <v>NO</v>
      </c>
      <c r="E288" s="17" t="s">
        <v>20</v>
      </c>
      <c r="F288" s="17" t="s">
        <v>262</v>
      </c>
      <c r="G288" s="20" t="s">
        <v>142</v>
      </c>
      <c r="H288" s="20" t="s">
        <v>57</v>
      </c>
      <c r="I288" s="40" t="s">
        <v>58</v>
      </c>
      <c r="J288" s="17" t="s">
        <v>147</v>
      </c>
      <c r="K288" s="18" t="s">
        <v>148</v>
      </c>
      <c r="L288" s="18" t="s">
        <v>645</v>
      </c>
      <c r="M288" s="18" t="str" cm="1">
        <f t="array" aca="1" ref="M288" ca="1">IF(INDIRECT(CONCATENATE(TablaDatosCompletos[[#This Row],[CodigoProyecto]],"!B",CELL("fila",INDIRECT(TablaDatosCompletos[[#This Row],[Referencia]]))))="Incluir","SI","NO")</f>
        <v>NO</v>
      </c>
      <c r="N288" s="40" cm="1">
        <f t="array" aca="1" ref="N288" ca="1">IF(TablaDatosCompletos[[#This Row],[UsarAI]]="NO",0,INDIRECT(CONCATENATE(TablaDatosCompletos[[#This Row],[CodigoProyecto]],"!E",CELL("fila",INDIRECT(TablaDatosCompletos[[#This Row],[Referencia]]))+2)))</f>
        <v>0</v>
      </c>
      <c r="O288" s="18" t="str" cm="1">
        <f t="array" aca="1" ref="O288" ca="1">IF(INDIRECT(CONCATENATE(TablaDatosCompletos[[#This Row],[CodigoProyecto]],"!E",CELL("fila",INDIRECT(TablaDatosCompletos[[#This Row],[Referencia]]))+6))=0,"",INDIRECT(CONCATENATE(TablaDatosCompletos[[#This Row],[CodigoProyecto]],"!E",CELL("fila",INDIRECT(TablaDatosCompletos[[#This Row],[Referencia]]))+6)))</f>
        <v>RCO114</v>
      </c>
      <c r="P288" s="18" t="str" cm="1">
        <f t="array" aca="1" ref="P288"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288" s="18" cm="1">
        <f t="array" aca="1" ref="Q288" ca="1">IF(TablaDatosCompletos[[#This Row],[UsarAI]]="NO",0,INDIRECT(CONCATENATE(TablaDatosCompletos[[#This Row],[CodigoProyecto]],"!H",CELL("fila",INDIRECT(TablaDatosCompletos[[#This Row],[Referencia]]))+6)))</f>
        <v>0</v>
      </c>
      <c r="R288" s="18" t="str" cm="1">
        <f t="array" aca="1" ref="R288" ca="1">IF(INDIRECT(CONCATENATE(TablaDatosCompletos[[#This Row],[CodigoProyecto]],"!G",CELL("fila",INDIRECT(TablaDatosCompletos[[#This Row],[Referencia]]))+6))=0,"",INDIRECT(CONCATENATE(TablaDatosCompletos[[#This Row],[CodigoProyecto]],"!G",CELL("fila",INDIRECT(TablaDatosCompletos[[#This Row],[Referencia]]))+6)))</f>
        <v>RCO 114: Metros cuadrados</v>
      </c>
      <c r="S288" s="125" t="str" cm="1">
        <f t="array" aca="1" ref="S288" ca="1">IF(INDIRECT(CONCATENATE(TablaDatosCompletos[[#This Row],[CodigoProyecto]],"!E",CELL("fila",INDIRECT(TablaDatosCompletos[[#This Row],[Referencia]]))+7))=0,"",INDIRECT(CONCATENATE(TablaDatosCompletos[[#This Row],[CodigoProyecto]],"!E",CELL("fila",INDIRECT(TablaDatosCompletos[[#This Row],[Referencia]]))+7)))</f>
        <v>RCR77</v>
      </c>
      <c r="T288" s="48" t="str" cm="1">
        <f t="array" aca="1" ref="T288"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88" s="127" cm="1">
        <f t="array" aca="1" ref="U288" ca="1">IF(TablaDatosCompletos[[#This Row],[UsarAI]]="NO",0,INDIRECT(CONCATENATE(TablaDatosCompletos[[#This Row],[CodigoProyecto]],"!H",CELL("fila",INDIRECT(TablaDatosCompletos[[#This Row],[Referencia]]))+7)))</f>
        <v>0</v>
      </c>
      <c r="V288" s="48" t="str" cm="1">
        <f t="array" aca="1" ref="V288" ca="1">IF(INDIRECT(CONCATENATE(TablaDatosCompletos[[#This Row],[CodigoProyecto]],"!G",CELL("fila",INDIRECT(TablaDatosCompletos[[#This Row],[Referencia]]))+7))=0,"",INDIRECT(CONCATENATE(TablaDatosCompletos[[#This Row],[CodigoProyecto]],"!G",CELL("fila",INDIRECT(TablaDatosCompletos[[#This Row],[Referencia]]))+7)))</f>
        <v>Visitantes / año</v>
      </c>
    </row>
    <row r="289" spans="1:22" ht="72.5" x14ac:dyDescent="0.35">
      <c r="A289" s="17">
        <f>DatosGenerales!$D$7</f>
        <v>0</v>
      </c>
      <c r="B289" s="17">
        <f>DatosGenerales!$D$11</f>
        <v>0</v>
      </c>
      <c r="C289" s="17" cm="1">
        <f t="array" aca="1" ref="C289" ca="1">INDIRECT(CONCATENATE(TablaDatosCompletos[[#This Row],[CodigoProyecto]],"!$E$3"))</f>
        <v>0</v>
      </c>
      <c r="D289" s="17" t="str">
        <f ca="1">IF(TablaDatosCompletos[[#This Row],[Proyecto]]=0,"NO","SI")</f>
        <v>NO</v>
      </c>
      <c r="E289" s="17" t="s">
        <v>20</v>
      </c>
      <c r="F289" s="17" t="s">
        <v>262</v>
      </c>
      <c r="G289" s="20" t="s">
        <v>142</v>
      </c>
      <c r="H289" s="20" t="s">
        <v>57</v>
      </c>
      <c r="I289" s="40" t="s">
        <v>58</v>
      </c>
      <c r="J289" s="17" t="s">
        <v>149</v>
      </c>
      <c r="K289" s="18" t="s">
        <v>150</v>
      </c>
      <c r="L289" s="18" t="s">
        <v>646</v>
      </c>
      <c r="M289" s="18" t="str" cm="1">
        <f t="array" aca="1" ref="M289" ca="1">IF(INDIRECT(CONCATENATE(TablaDatosCompletos[[#This Row],[CodigoProyecto]],"!B",CELL("fila",INDIRECT(TablaDatosCompletos[[#This Row],[Referencia]]))))="Incluir","SI","NO")</f>
        <v>NO</v>
      </c>
      <c r="N289" s="40" cm="1">
        <f t="array" aca="1" ref="N289" ca="1">IF(TablaDatosCompletos[[#This Row],[UsarAI]]="NO",0,INDIRECT(CONCATENATE(TablaDatosCompletos[[#This Row],[CodigoProyecto]],"!E",CELL("fila",INDIRECT(TablaDatosCompletos[[#This Row],[Referencia]]))+2)))</f>
        <v>0</v>
      </c>
      <c r="O289" s="18" t="str" cm="1">
        <f t="array" aca="1" ref="O289" ca="1">IF(INDIRECT(CONCATENATE(TablaDatosCompletos[[#This Row],[CodigoProyecto]],"!E",CELL("fila",INDIRECT(TablaDatosCompletos[[#This Row],[Referencia]]))+6))=0,"",INDIRECT(CONCATENATE(TablaDatosCompletos[[#This Row],[CodigoProyecto]],"!E",CELL("fila",INDIRECT(TablaDatosCompletos[[#This Row],[Referencia]]))+6)))</f>
        <v>RCO77</v>
      </c>
      <c r="P289" s="18" t="str" cm="1">
        <f t="array" aca="1" ref="P289"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289" s="18" cm="1">
        <f t="array" aca="1" ref="Q289" ca="1">IF(TablaDatosCompletos[[#This Row],[UsarAI]]="NO",0,INDIRECT(CONCATENATE(TablaDatosCompletos[[#This Row],[CodigoProyecto]],"!H",CELL("fila",INDIRECT(TablaDatosCompletos[[#This Row],[Referencia]]))+6)))</f>
        <v>0</v>
      </c>
      <c r="R289" s="18" t="str" cm="1">
        <f t="array" aca="1" ref="R289"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289" s="125" t="str" cm="1">
        <f t="array" aca="1" ref="S289" ca="1">IF(INDIRECT(CONCATENATE(TablaDatosCompletos[[#This Row],[CodigoProyecto]],"!E",CELL("fila",INDIRECT(TablaDatosCompletos[[#This Row],[Referencia]]))+7))=0,"",INDIRECT(CONCATENATE(TablaDatosCompletos[[#This Row],[CodigoProyecto]],"!E",CELL("fila",INDIRECT(TablaDatosCompletos[[#This Row],[Referencia]]))+7)))</f>
        <v>RCR77</v>
      </c>
      <c r="T289" s="48" t="str" cm="1">
        <f t="array" aca="1" ref="T289"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289" s="127" cm="1">
        <f t="array" aca="1" ref="U289" ca="1">IF(TablaDatosCompletos[[#This Row],[UsarAI]]="NO",0,INDIRECT(CONCATENATE(TablaDatosCompletos[[#This Row],[CodigoProyecto]],"!H",CELL("fila",INDIRECT(TablaDatosCompletos[[#This Row],[Referencia]]))+7)))</f>
        <v>0</v>
      </c>
      <c r="V289" s="48" t="str" cm="1">
        <f t="array" aca="1" ref="V289" ca="1">IF(INDIRECT(CONCATENATE(TablaDatosCompletos[[#This Row],[CodigoProyecto]],"!G",CELL("fila",INDIRECT(TablaDatosCompletos[[#This Row],[Referencia]]))+7))=0,"",INDIRECT(CONCATENATE(TablaDatosCompletos[[#This Row],[CodigoProyecto]],"!G",CELL("fila",INDIRECT(TablaDatosCompletos[[#This Row],[Referencia]]))+7)))</f>
        <v>Visitantes / año</v>
      </c>
    </row>
    <row r="290" spans="1:22" ht="87" x14ac:dyDescent="0.35">
      <c r="A290" s="128">
        <f>DatosGenerales!$D$7</f>
        <v>0</v>
      </c>
      <c r="B290" s="128">
        <f>DatosGenerales!$D$11</f>
        <v>0</v>
      </c>
      <c r="C290" s="128" cm="1">
        <f t="array" aca="1" ref="C290" ca="1">INDIRECT(CONCATENATE(TablaDatosCompletos[[#This Row],[CodigoProyecto]],"!$E$3"))</f>
        <v>0</v>
      </c>
      <c r="D290" s="128" t="str">
        <f ca="1">IF(TablaDatosCompletos[[#This Row],[Proyecto]]=0,"NO","SI")</f>
        <v>NO</v>
      </c>
      <c r="E290" s="129" t="s">
        <v>22</v>
      </c>
      <c r="F290" s="130" t="s">
        <v>221</v>
      </c>
      <c r="G290" s="131" t="s">
        <v>222</v>
      </c>
      <c r="H290" s="132" t="s">
        <v>37</v>
      </c>
      <c r="I290" s="133" t="s">
        <v>38</v>
      </c>
      <c r="J290" s="129" t="s">
        <v>65</v>
      </c>
      <c r="K290" s="134" t="s">
        <v>66</v>
      </c>
      <c r="L290" s="134" t="s">
        <v>647</v>
      </c>
      <c r="M290" s="135" t="str" cm="1">
        <f t="array" aca="1" ref="M290" ca="1">IF(INDIRECT(CONCATENATE(TablaDatosCompletos[[#This Row],[CodigoProyecto]],"!B",CELL("fila",INDIRECT(TablaDatosCompletos[[#This Row],[Referencia]]))))="Incluir","SI","NO")</f>
        <v>NO</v>
      </c>
      <c r="N290" s="136" cm="1">
        <f t="array" aca="1" ref="N290" ca="1">IF(TablaDatosCompletos[[#This Row],[UsarAI]]="NO",0,INDIRECT(CONCATENATE(TablaDatosCompletos[[#This Row],[CodigoProyecto]],"!E",CELL("fila",INDIRECT(TablaDatosCompletos[[#This Row],[Referencia]]))+2)))</f>
        <v>0</v>
      </c>
      <c r="O290" s="134" t="str" cm="1">
        <f t="array" aca="1" ref="O290" ca="1">IF(INDIRECT(CONCATENATE(TablaDatosCompletos[[#This Row],[CodigoProyecto]],"!E",CELL("fila",INDIRECT(TablaDatosCompletos[[#This Row],[Referencia]]))+6))=0,"",INDIRECT(CONCATENATE(TablaDatosCompletos[[#This Row],[CodigoProyecto]],"!E",CELL("fila",INDIRECT(TablaDatosCompletos[[#This Row],[Referencia]]))+6)))</f>
        <v>RCO14</v>
      </c>
      <c r="P290" s="134" t="str" cm="1">
        <f t="array" aca="1" ref="P290"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290" s="134" cm="1">
        <f t="array" aca="1" ref="Q290" ca="1">IF(TablaDatosCompletos[[#This Row],[UsarAI]]="NO",0,INDIRECT(CONCATENATE(TablaDatosCompletos[[#This Row],[CodigoProyecto]],"!H",CELL("fila",INDIRECT(TablaDatosCompletos[[#This Row],[Referencia]]))+6)))</f>
        <v>0</v>
      </c>
      <c r="R290" s="134" t="str" cm="1">
        <f t="array" aca="1" ref="R290"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290" s="137" t="str" cm="1">
        <f t="array" aca="1" ref="S290" ca="1">IF(INDIRECT(CONCATENATE(TablaDatosCompletos[[#This Row],[CodigoProyecto]],"!E",CELL("fila",INDIRECT(TablaDatosCompletos[[#This Row],[Referencia]]))+7))=0,"",INDIRECT(CONCATENATE(TablaDatosCompletos[[#This Row],[CodigoProyecto]],"!E",CELL("fila",INDIRECT(TablaDatosCompletos[[#This Row],[Referencia]]))+7)))</f>
        <v>RCR11</v>
      </c>
      <c r="T290" s="135" t="str" cm="1">
        <f t="array" aca="1" ref="T290"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290" s="135" cm="1">
        <f t="array" aca="1" ref="U290" ca="1">IF(TablaDatosCompletos[[#This Row],[UsarAI]]="NO",0,INDIRECT(CONCATENATE(TablaDatosCompletos[[#This Row],[CodigoProyecto]],"!H",CELL("fila",INDIRECT(TablaDatosCompletos[[#This Row],[Referencia]]))+7)))</f>
        <v>0</v>
      </c>
      <c r="V290" s="135" t="str" cm="1">
        <f t="array" aca="1" ref="V290" ca="1">IF(INDIRECT(CONCATENATE(TablaDatosCompletos[[#This Row],[CodigoProyecto]],"!G",CELL("fila",INDIRECT(TablaDatosCompletos[[#This Row],[Referencia]]))+7))=0,"",INDIRECT(CONCATENATE(TablaDatosCompletos[[#This Row],[CodigoProyecto]],"!G",CELL("fila",INDIRECT(TablaDatosCompletos[[#This Row],[Referencia]]))+7)))</f>
        <v>Usuarios / año</v>
      </c>
    </row>
    <row r="291" spans="1:22" ht="87" x14ac:dyDescent="0.35">
      <c r="A291" s="128">
        <f>DatosGenerales!$D$7</f>
        <v>0</v>
      </c>
      <c r="B291" s="128">
        <f>DatosGenerales!$D$11</f>
        <v>0</v>
      </c>
      <c r="C291" s="128" cm="1">
        <f t="array" aca="1" ref="C291" ca="1">INDIRECT(CONCATENATE(TablaDatosCompletos[[#This Row],[CodigoProyecto]],"!$E$3"))</f>
        <v>0</v>
      </c>
      <c r="D291" s="128" t="str">
        <f ca="1">IF(TablaDatosCompletos[[#This Row],[Proyecto]]=0,"NO","SI")</f>
        <v>NO</v>
      </c>
      <c r="E291" s="129" t="s">
        <v>22</v>
      </c>
      <c r="F291" s="130" t="s">
        <v>221</v>
      </c>
      <c r="G291" s="131" t="s">
        <v>222</v>
      </c>
      <c r="H291" s="132" t="s">
        <v>37</v>
      </c>
      <c r="I291" s="133" t="s">
        <v>38</v>
      </c>
      <c r="J291" s="129" t="s">
        <v>68</v>
      </c>
      <c r="K291" s="134" t="s">
        <v>69</v>
      </c>
      <c r="L291" s="134" t="s">
        <v>648</v>
      </c>
      <c r="M291" s="135" t="str" cm="1">
        <f t="array" aca="1" ref="M291" ca="1">IF(INDIRECT(CONCATENATE(TablaDatosCompletos[[#This Row],[CodigoProyecto]],"!B",CELL("fila",INDIRECT(TablaDatosCompletos[[#This Row],[Referencia]]))))="Incluir","SI","NO")</f>
        <v>NO</v>
      </c>
      <c r="N291" s="136" cm="1">
        <f t="array" aca="1" ref="N291" ca="1">IF(TablaDatosCompletos[[#This Row],[UsarAI]]="NO",0,INDIRECT(CONCATENATE(TablaDatosCompletos[[#This Row],[CodigoProyecto]],"!E",CELL("fila",INDIRECT(TablaDatosCompletos[[#This Row],[Referencia]]))+2)))</f>
        <v>0</v>
      </c>
      <c r="O291" s="134" t="str" cm="1">
        <f t="array" aca="1" ref="O291" ca="1">IF(INDIRECT(CONCATENATE(TablaDatosCompletos[[#This Row],[CodigoProyecto]],"!E",CELL("fila",INDIRECT(TablaDatosCompletos[[#This Row],[Referencia]]))+6))=0,"",INDIRECT(CONCATENATE(TablaDatosCompletos[[#This Row],[CodigoProyecto]],"!E",CELL("fila",INDIRECT(TablaDatosCompletos[[#This Row],[Referencia]]))+6)))</f>
        <v>RCO14</v>
      </c>
      <c r="P291" s="134" t="str" cm="1">
        <f t="array" aca="1" ref="P291"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291" s="134" cm="1">
        <f t="array" aca="1" ref="Q291" ca="1">IF(TablaDatosCompletos[[#This Row],[UsarAI]]="NO",0,INDIRECT(CONCATENATE(TablaDatosCompletos[[#This Row],[CodigoProyecto]],"!H",CELL("fila",INDIRECT(TablaDatosCompletos[[#This Row],[Referencia]]))+6)))</f>
        <v>0</v>
      </c>
      <c r="R291" s="134" t="str" cm="1">
        <f t="array" aca="1" ref="R291"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291" s="137" t="str" cm="1">
        <f t="array" aca="1" ref="S291" ca="1">IF(INDIRECT(CONCATENATE(TablaDatosCompletos[[#This Row],[CodigoProyecto]],"!E",CELL("fila",INDIRECT(TablaDatosCompletos[[#This Row],[Referencia]]))+7))=0,"",INDIRECT(CONCATENATE(TablaDatosCompletos[[#This Row],[CodigoProyecto]],"!E",CELL("fila",INDIRECT(TablaDatosCompletos[[#This Row],[Referencia]]))+7)))</f>
        <v>RCR11</v>
      </c>
      <c r="T291" s="135" t="str" cm="1">
        <f t="array" aca="1" ref="T291"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291" s="135" cm="1">
        <f t="array" aca="1" ref="U291" ca="1">IF(TablaDatosCompletos[[#This Row],[UsarAI]]="NO",0,INDIRECT(CONCATENATE(TablaDatosCompletos[[#This Row],[CodigoProyecto]],"!H",CELL("fila",INDIRECT(TablaDatosCompletos[[#This Row],[Referencia]]))+7)))</f>
        <v>0</v>
      </c>
      <c r="V291" s="135" t="str" cm="1">
        <f t="array" aca="1" ref="V291" ca="1">IF(INDIRECT(CONCATENATE(TablaDatosCompletos[[#This Row],[CodigoProyecto]],"!G",CELL("fila",INDIRECT(TablaDatosCompletos[[#This Row],[Referencia]]))+7))=0,"",INDIRECT(CONCATENATE(TablaDatosCompletos[[#This Row],[CodigoProyecto]],"!G",CELL("fila",INDIRECT(TablaDatosCompletos[[#This Row],[Referencia]]))+7)))</f>
        <v>Usuarios / año</v>
      </c>
    </row>
    <row r="292" spans="1:22" ht="130.5" x14ac:dyDescent="0.35">
      <c r="A292" s="128">
        <f>DatosGenerales!$D$7</f>
        <v>0</v>
      </c>
      <c r="B292" s="128">
        <f>DatosGenerales!$D$11</f>
        <v>0</v>
      </c>
      <c r="C292" s="128" cm="1">
        <f t="array" aca="1" ref="C292" ca="1">INDIRECT(CONCATENATE(TablaDatosCompletos[[#This Row],[CodigoProyecto]],"!$E$3"))</f>
        <v>0</v>
      </c>
      <c r="D292" s="128" t="str">
        <f ca="1">IF(TablaDatosCompletos[[#This Row],[Proyecto]]=0,"NO","SI")</f>
        <v>NO</v>
      </c>
      <c r="E292" s="129" t="s">
        <v>22</v>
      </c>
      <c r="F292" s="130" t="s">
        <v>221</v>
      </c>
      <c r="G292" s="131" t="s">
        <v>222</v>
      </c>
      <c r="H292" s="132" t="s">
        <v>39</v>
      </c>
      <c r="I292" s="133" t="s">
        <v>40</v>
      </c>
      <c r="J292" s="129" t="s">
        <v>70</v>
      </c>
      <c r="K292" s="134" t="s">
        <v>71</v>
      </c>
      <c r="L292" s="134" t="s">
        <v>649</v>
      </c>
      <c r="M292" s="135" t="str" cm="1">
        <f t="array" aca="1" ref="M292" ca="1">IF(INDIRECT(CONCATENATE(TablaDatosCompletos[[#This Row],[CodigoProyecto]],"!B",CELL("fila",INDIRECT(TablaDatosCompletos[[#This Row],[Referencia]]))))="Incluir","SI","NO")</f>
        <v>NO</v>
      </c>
      <c r="N292" s="136" cm="1">
        <f t="array" aca="1" ref="N292" ca="1">IF(TablaDatosCompletos[[#This Row],[UsarAI]]="NO",0,INDIRECT(CONCATENATE(TablaDatosCompletos[[#This Row],[CodigoProyecto]],"!E",CELL("fila",INDIRECT(TablaDatosCompletos[[#This Row],[Referencia]]))+2)))</f>
        <v>0</v>
      </c>
      <c r="O292" s="134" t="str" cm="1">
        <f t="array" aca="1" ref="O292" ca="1">IF(INDIRECT(CONCATENATE(TablaDatosCompletos[[#This Row],[CodigoProyecto]],"!E",CELL("fila",INDIRECT(TablaDatosCompletos[[#This Row],[Referencia]]))+6))=0,"",INDIRECT(CONCATENATE(TablaDatosCompletos[[#This Row],[CodigoProyecto]],"!E",CELL("fila",INDIRECT(TablaDatosCompletos[[#This Row],[Referencia]]))+6)))</f>
        <v>RCO01</v>
      </c>
      <c r="P292" s="134" t="str" cm="1">
        <f t="array" aca="1" ref="P292"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292" s="134" cm="1">
        <f t="array" aca="1" ref="Q292" ca="1">IF(TablaDatosCompletos[[#This Row],[UsarAI]]="NO",0,INDIRECT(CONCATENATE(TablaDatosCompletos[[#This Row],[CodigoProyecto]],"!H",CELL("fila",INDIRECT(TablaDatosCompletos[[#This Row],[Referencia]]))+6)))</f>
        <v>0</v>
      </c>
      <c r="R292" s="134" t="str" cm="1">
        <f t="array" aca="1" ref="R292" ca="1">IF(INDIRECT(CONCATENATE(TablaDatosCompletos[[#This Row],[CodigoProyecto]],"!G",CELL("fila",INDIRECT(TablaDatosCompletos[[#This Row],[Referencia]]))+6))=0,"",INDIRECT(CONCATENATE(TablaDatosCompletos[[#This Row],[CodigoProyecto]],"!G",CELL("fila",INDIRECT(TablaDatosCompletos[[#This Row],[Referencia]]))+6)))</f>
        <v>Empresas</v>
      </c>
      <c r="S292" s="137" t="str" cm="1">
        <f t="array" aca="1" ref="S292" ca="1">IF(INDIRECT(CONCATENATE(TablaDatosCompletos[[#This Row],[CodigoProyecto]],"!E",CELL("fila",INDIRECT(TablaDatosCompletos[[#This Row],[Referencia]]))+7))=0,"",INDIRECT(CONCATENATE(TablaDatosCompletos[[#This Row],[CodigoProyecto]],"!E",CELL("fila",INDIRECT(TablaDatosCompletos[[#This Row],[Referencia]]))+7)))</f>
        <v>RCR19</v>
      </c>
      <c r="T292" s="135" t="str" cm="1">
        <f t="array" aca="1" ref="T292"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292" s="135" cm="1">
        <f t="array" aca="1" ref="U292" ca="1">IF(TablaDatosCompletos[[#This Row],[UsarAI]]="NO",0,INDIRECT(CONCATENATE(TablaDatosCompletos[[#This Row],[CodigoProyecto]],"!H",CELL("fila",INDIRECT(TablaDatosCompletos[[#This Row],[Referencia]]))+7)))</f>
        <v>0</v>
      </c>
      <c r="V292" s="135" t="str" cm="1">
        <f t="array" aca="1" ref="V292" ca="1">IF(INDIRECT(CONCATENATE(TablaDatosCompletos[[#This Row],[CodigoProyecto]],"!G",CELL("fila",INDIRECT(TablaDatosCompletos[[#This Row],[Referencia]]))+7))=0,"",INDIRECT(CONCATENATE(TablaDatosCompletos[[#This Row],[CodigoProyecto]],"!G",CELL("fila",INDIRECT(TablaDatosCompletos[[#This Row],[Referencia]]))+7)))</f>
        <v>Empresas</v>
      </c>
    </row>
    <row r="293" spans="1:22" ht="58" x14ac:dyDescent="0.35">
      <c r="A293" s="128">
        <f>DatosGenerales!$D$7</f>
        <v>0</v>
      </c>
      <c r="B293" s="128">
        <f>DatosGenerales!$D$11</f>
        <v>0</v>
      </c>
      <c r="C293" s="128" cm="1">
        <f t="array" aca="1" ref="C293" ca="1">INDIRECT(CONCATENATE(TablaDatosCompletos[[#This Row],[CodigoProyecto]],"!$E$3"))</f>
        <v>0</v>
      </c>
      <c r="D293" s="128" t="str">
        <f ca="1">IF(TablaDatosCompletos[[#This Row],[Proyecto]]=0,"NO","SI")</f>
        <v>NO</v>
      </c>
      <c r="E293" s="129" t="s">
        <v>22</v>
      </c>
      <c r="F293" s="130" t="s">
        <v>221</v>
      </c>
      <c r="G293" s="131" t="s">
        <v>222</v>
      </c>
      <c r="H293" s="132" t="s">
        <v>39</v>
      </c>
      <c r="I293" s="133" t="s">
        <v>40</v>
      </c>
      <c r="J293" s="129" t="s">
        <v>72</v>
      </c>
      <c r="K293" s="134" t="s">
        <v>73</v>
      </c>
      <c r="L293" s="134" t="s">
        <v>650</v>
      </c>
      <c r="M293" s="135" t="str" cm="1">
        <f t="array" aca="1" ref="M293" ca="1">IF(INDIRECT(CONCATENATE(TablaDatosCompletos[[#This Row],[CodigoProyecto]],"!B",CELL("fila",INDIRECT(TablaDatosCompletos[[#This Row],[Referencia]]))))="Incluir","SI","NO")</f>
        <v>NO</v>
      </c>
      <c r="N293" s="136" cm="1">
        <f t="array" aca="1" ref="N293" ca="1">IF(TablaDatosCompletos[[#This Row],[UsarAI]]="NO",0,INDIRECT(CONCATENATE(TablaDatosCompletos[[#This Row],[CodigoProyecto]],"!E",CELL("fila",INDIRECT(TablaDatosCompletos[[#This Row],[Referencia]]))+2)))</f>
        <v>0</v>
      </c>
      <c r="O293" s="134" t="str" cm="1">
        <f t="array" aca="1" ref="O293" ca="1">IF(INDIRECT(CONCATENATE(TablaDatosCompletos[[#This Row],[CodigoProyecto]],"!E",CELL("fila",INDIRECT(TablaDatosCompletos[[#This Row],[Referencia]]))+6))=0,"",INDIRECT(CONCATENATE(TablaDatosCompletos[[#This Row],[CodigoProyecto]],"!E",CELL("fila",INDIRECT(TablaDatosCompletos[[#This Row],[Referencia]]))+6)))</f>
        <v>RCO01</v>
      </c>
      <c r="P293" s="134" t="str" cm="1">
        <f t="array" aca="1" ref="P293"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293" s="134" cm="1">
        <f t="array" aca="1" ref="Q293" ca="1">IF(TablaDatosCompletos[[#This Row],[UsarAI]]="NO",0,INDIRECT(CONCATENATE(TablaDatosCompletos[[#This Row],[CodigoProyecto]],"!H",CELL("fila",INDIRECT(TablaDatosCompletos[[#This Row],[Referencia]]))+6)))</f>
        <v>0</v>
      </c>
      <c r="R293" s="134" t="str" cm="1">
        <f t="array" aca="1" ref="R293" ca="1">IF(INDIRECT(CONCATENATE(TablaDatosCompletos[[#This Row],[CodigoProyecto]],"!G",CELL("fila",INDIRECT(TablaDatosCompletos[[#This Row],[Referencia]]))+6))=0,"",INDIRECT(CONCATENATE(TablaDatosCompletos[[#This Row],[CodigoProyecto]],"!G",CELL("fila",INDIRECT(TablaDatosCompletos[[#This Row],[Referencia]]))+6)))</f>
        <v>Empresas</v>
      </c>
      <c r="S293" s="137" t="str" cm="1">
        <f t="array" aca="1" ref="S293" ca="1">IF(INDIRECT(CONCATENATE(TablaDatosCompletos[[#This Row],[CodigoProyecto]],"!E",CELL("fila",INDIRECT(TablaDatosCompletos[[#This Row],[Referencia]]))+7))=0,"",INDIRECT(CONCATENATE(TablaDatosCompletos[[#This Row],[CodigoProyecto]],"!E",CELL("fila",INDIRECT(TablaDatosCompletos[[#This Row],[Referencia]]))+7)))</f>
        <v>RCR19</v>
      </c>
      <c r="T293" s="135" t="str" cm="1">
        <f t="array" aca="1" ref="T293"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293" s="135" cm="1">
        <f t="array" aca="1" ref="U293" ca="1">IF(TablaDatosCompletos[[#This Row],[UsarAI]]="NO",0,INDIRECT(CONCATENATE(TablaDatosCompletos[[#This Row],[CodigoProyecto]],"!H",CELL("fila",INDIRECT(TablaDatosCompletos[[#This Row],[Referencia]]))+7)))</f>
        <v>0</v>
      </c>
      <c r="V293" s="135" t="str" cm="1">
        <f t="array" aca="1" ref="V293" ca="1">IF(INDIRECT(CONCATENATE(TablaDatosCompletos[[#This Row],[CodigoProyecto]],"!G",CELL("fila",INDIRECT(TablaDatosCompletos[[#This Row],[Referencia]]))+7))=0,"",INDIRECT(CONCATENATE(TablaDatosCompletos[[#This Row],[CodigoProyecto]],"!G",CELL("fila",INDIRECT(TablaDatosCompletos[[#This Row],[Referencia]]))+7)))</f>
        <v>Empresas</v>
      </c>
    </row>
    <row r="294" spans="1:22" ht="87" x14ac:dyDescent="0.35">
      <c r="A294" s="128">
        <f>DatosGenerales!$D$7</f>
        <v>0</v>
      </c>
      <c r="B294" s="128">
        <f>DatosGenerales!$D$11</f>
        <v>0</v>
      </c>
      <c r="C294" s="128" cm="1">
        <f t="array" aca="1" ref="C294" ca="1">INDIRECT(CONCATENATE(TablaDatosCompletos[[#This Row],[CodigoProyecto]],"!$E$3"))</f>
        <v>0</v>
      </c>
      <c r="D294" s="128" t="str">
        <f ca="1">IF(TablaDatosCompletos[[#This Row],[Proyecto]]=0,"NO","SI")</f>
        <v>NO</v>
      </c>
      <c r="E294" s="129" t="s">
        <v>22</v>
      </c>
      <c r="F294" s="130" t="s">
        <v>227</v>
      </c>
      <c r="G294" s="131" t="s">
        <v>74</v>
      </c>
      <c r="H294" s="132" t="s">
        <v>41</v>
      </c>
      <c r="I294" s="133" t="s">
        <v>42</v>
      </c>
      <c r="J294" s="129" t="s">
        <v>75</v>
      </c>
      <c r="K294" s="134" t="s">
        <v>76</v>
      </c>
      <c r="L294" s="134" t="s">
        <v>651</v>
      </c>
      <c r="M294" s="135" t="str" cm="1">
        <f t="array" aca="1" ref="M294" ca="1">IF(INDIRECT(CONCATENATE(TablaDatosCompletos[[#This Row],[CodigoProyecto]],"!B",CELL("fila",INDIRECT(TablaDatosCompletos[[#This Row],[Referencia]]))))="Incluir","SI","NO")</f>
        <v>NO</v>
      </c>
      <c r="N294" s="136" cm="1">
        <f t="array" aca="1" ref="N294" ca="1">IF(TablaDatosCompletos[[#This Row],[UsarAI]]="NO",0,INDIRECT(CONCATENATE(TablaDatosCompletos[[#This Row],[CodigoProyecto]],"!E",CELL("fila",INDIRECT(TablaDatosCompletos[[#This Row],[Referencia]]))+2)))</f>
        <v>0</v>
      </c>
      <c r="O294" s="134" t="str" cm="1">
        <f t="array" aca="1" ref="O294" ca="1">IF(INDIRECT(CONCATENATE(TablaDatosCompletos[[#This Row],[CodigoProyecto]],"!E",CELL("fila",INDIRECT(TablaDatosCompletos[[#This Row],[Referencia]]))+6))=0,"",INDIRECT(CONCATENATE(TablaDatosCompletos[[#This Row],[CodigoProyecto]],"!E",CELL("fila",INDIRECT(TablaDatosCompletos[[#This Row],[Referencia]]))+6)))</f>
        <v>RCO19</v>
      </c>
      <c r="P294" s="134" t="str" cm="1">
        <f t="array" aca="1" ref="P294"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294" s="134" cm="1">
        <f t="array" aca="1" ref="Q294" ca="1">IF(TablaDatosCompletos[[#This Row],[UsarAI]]="NO",0,INDIRECT(CONCATENATE(TablaDatosCompletos[[#This Row],[CodigoProyecto]],"!H",CELL("fila",INDIRECT(TablaDatosCompletos[[#This Row],[Referencia]]))+6)))</f>
        <v>0</v>
      </c>
      <c r="R294" s="134" t="str" cm="1">
        <f t="array" aca="1" ref="R294" ca="1">IF(INDIRECT(CONCATENATE(TablaDatosCompletos[[#This Row],[CodigoProyecto]],"!G",CELL("fila",INDIRECT(TablaDatosCompletos[[#This Row],[Referencia]]))+6))=0,"",INDIRECT(CONCATENATE(TablaDatosCompletos[[#This Row],[CodigoProyecto]],"!G",CELL("fila",INDIRECT(TablaDatosCompletos[[#This Row],[Referencia]]))+6)))</f>
        <v>Metros cuadrados (m2)</v>
      </c>
      <c r="S294" s="137" t="str" cm="1">
        <f t="array" aca="1" ref="S294" ca="1">IF(INDIRECT(CONCATENATE(TablaDatosCompletos[[#This Row],[CodigoProyecto]],"!E",CELL("fila",INDIRECT(TablaDatosCompletos[[#This Row],[Referencia]]))+7))=0,"",INDIRECT(CONCATENATE(TablaDatosCompletos[[#This Row],[CodigoProyecto]],"!E",CELL("fila",INDIRECT(TablaDatosCompletos[[#This Row],[Referencia]]))+7)))</f>
        <v>RCR26</v>
      </c>
      <c r="T294" s="135" t="str" cm="1">
        <f t="array" aca="1" ref="T294"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294" s="135" cm="1">
        <f t="array" aca="1" ref="U294" ca="1">IF(TablaDatosCompletos[[#This Row],[UsarAI]]="NO",0,INDIRECT(CONCATENATE(TablaDatosCompletos[[#This Row],[CodigoProyecto]],"!H",CELL("fila",INDIRECT(TablaDatosCompletos[[#This Row],[Referencia]]))+7)))</f>
        <v>0</v>
      </c>
      <c r="V294" s="135" t="str" cm="1">
        <f t="array" aca="1" ref="V294" ca="1">IF(INDIRECT(CONCATENATE(TablaDatosCompletos[[#This Row],[CodigoProyecto]],"!G",CELL("fila",INDIRECT(TablaDatosCompletos[[#This Row],[Referencia]]))+7))=0,"",INDIRECT(CONCATENATE(TablaDatosCompletos[[#This Row],[CodigoProyecto]],"!G",CELL("fila",INDIRECT(TablaDatosCompletos[[#This Row],[Referencia]]))+7)))</f>
        <v>MWh/año</v>
      </c>
    </row>
    <row r="295" spans="1:22" ht="101.5" x14ac:dyDescent="0.35">
      <c r="A295" s="128">
        <f>DatosGenerales!$D$7</f>
        <v>0</v>
      </c>
      <c r="B295" s="128">
        <f>DatosGenerales!$D$11</f>
        <v>0</v>
      </c>
      <c r="C295" s="128" cm="1">
        <f t="array" aca="1" ref="C295" ca="1">INDIRECT(CONCATENATE(TablaDatosCompletos[[#This Row],[CodigoProyecto]],"!$E$3"))</f>
        <v>0</v>
      </c>
      <c r="D295" s="128" t="str">
        <f ca="1">IF(TablaDatosCompletos[[#This Row],[Proyecto]]=0,"NO","SI")</f>
        <v>NO</v>
      </c>
      <c r="E295" s="129" t="s">
        <v>22</v>
      </c>
      <c r="F295" s="130" t="s">
        <v>227</v>
      </c>
      <c r="G295" s="131" t="s">
        <v>74</v>
      </c>
      <c r="H295" s="132" t="s">
        <v>41</v>
      </c>
      <c r="I295" s="133" t="s">
        <v>42</v>
      </c>
      <c r="J295" s="129" t="s">
        <v>77</v>
      </c>
      <c r="K295" s="134" t="s">
        <v>78</v>
      </c>
      <c r="L295" s="134" t="s">
        <v>652</v>
      </c>
      <c r="M295" s="135" t="str" cm="1">
        <f t="array" aca="1" ref="M295" ca="1">IF(INDIRECT(CONCATENATE(TablaDatosCompletos[[#This Row],[CodigoProyecto]],"!B",CELL("fila",INDIRECT(TablaDatosCompletos[[#This Row],[Referencia]]))))="Incluir","SI","NO")</f>
        <v>NO</v>
      </c>
      <c r="N295" s="136" cm="1">
        <f t="array" aca="1" ref="N295" ca="1">IF(TablaDatosCompletos[[#This Row],[UsarAI]]="NO",0,INDIRECT(CONCATENATE(TablaDatosCompletos[[#This Row],[CodigoProyecto]],"!E",CELL("fila",INDIRECT(TablaDatosCompletos[[#This Row],[Referencia]]))+2)))</f>
        <v>0</v>
      </c>
      <c r="O295" s="134" t="str" cm="1">
        <f t="array" aca="1" ref="O295" ca="1">IF(INDIRECT(CONCATENATE(TablaDatosCompletos[[#This Row],[CodigoProyecto]],"!E",CELL("fila",INDIRECT(TablaDatosCompletos[[#This Row],[Referencia]]))+6))=0,"",INDIRECT(CONCATENATE(TablaDatosCompletos[[#This Row],[CodigoProyecto]],"!E",CELL("fila",INDIRECT(TablaDatosCompletos[[#This Row],[Referencia]]))+6)))</f>
        <v>RCO19</v>
      </c>
      <c r="P295" s="134" t="str" cm="1">
        <f t="array" aca="1" ref="P295"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295" s="134" cm="1">
        <f t="array" aca="1" ref="Q295" ca="1">IF(TablaDatosCompletos[[#This Row],[UsarAI]]="NO",0,INDIRECT(CONCATENATE(TablaDatosCompletos[[#This Row],[CodigoProyecto]],"!H",CELL("fila",INDIRECT(TablaDatosCompletos[[#This Row],[Referencia]]))+6)))</f>
        <v>0</v>
      </c>
      <c r="R295" s="134" t="str" cm="1">
        <f t="array" aca="1" ref="R295" ca="1">IF(INDIRECT(CONCATENATE(TablaDatosCompletos[[#This Row],[CodigoProyecto]],"!G",CELL("fila",INDIRECT(TablaDatosCompletos[[#This Row],[Referencia]]))+6))=0,"",INDIRECT(CONCATENATE(TablaDatosCompletos[[#This Row],[CodigoProyecto]],"!G",CELL("fila",INDIRECT(TablaDatosCompletos[[#This Row],[Referencia]]))+6)))</f>
        <v>Metros cuadrados (m2)</v>
      </c>
      <c r="S295" s="137" t="str" cm="1">
        <f t="array" aca="1" ref="S295" ca="1">IF(INDIRECT(CONCATENATE(TablaDatosCompletos[[#This Row],[CodigoProyecto]],"!E",CELL("fila",INDIRECT(TablaDatosCompletos[[#This Row],[Referencia]]))+7))=0,"",INDIRECT(CONCATENATE(TablaDatosCompletos[[#This Row],[CodigoProyecto]],"!E",CELL("fila",INDIRECT(TablaDatosCompletos[[#This Row],[Referencia]]))+7)))</f>
        <v>RCR26</v>
      </c>
      <c r="T295" s="135" t="str" cm="1">
        <f t="array" aca="1" ref="T295"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295" s="135" cm="1">
        <f t="array" aca="1" ref="U295" ca="1">IF(TablaDatosCompletos[[#This Row],[UsarAI]]="NO",0,INDIRECT(CONCATENATE(TablaDatosCompletos[[#This Row],[CodigoProyecto]],"!H",CELL("fila",INDIRECT(TablaDatosCompletos[[#This Row],[Referencia]]))+7)))</f>
        <v>0</v>
      </c>
      <c r="V295" s="135" t="str" cm="1">
        <f t="array" aca="1" ref="V295" ca="1">IF(INDIRECT(CONCATENATE(TablaDatosCompletos[[#This Row],[CodigoProyecto]],"!G",CELL("fila",INDIRECT(TablaDatosCompletos[[#This Row],[Referencia]]))+7))=0,"",INDIRECT(CONCATENATE(TablaDatosCompletos[[#This Row],[CodigoProyecto]],"!G",CELL("fila",INDIRECT(TablaDatosCompletos[[#This Row],[Referencia]]))+7)))</f>
        <v>MWh/año</v>
      </c>
    </row>
    <row r="296" spans="1:22" ht="72.5" x14ac:dyDescent="0.35">
      <c r="A296" s="128">
        <f>DatosGenerales!$D$7</f>
        <v>0</v>
      </c>
      <c r="B296" s="128">
        <f>DatosGenerales!$D$11</f>
        <v>0</v>
      </c>
      <c r="C296" s="128" cm="1">
        <f t="array" aca="1" ref="C296" ca="1">INDIRECT(CONCATENATE(TablaDatosCompletos[[#This Row],[CodigoProyecto]],"!$E$3"))</f>
        <v>0</v>
      </c>
      <c r="D296" s="128" t="str">
        <f ca="1">IF(TablaDatosCompletos[[#This Row],[Proyecto]]=0,"NO","SI")</f>
        <v>NO</v>
      </c>
      <c r="E296" s="129" t="s">
        <v>22</v>
      </c>
      <c r="F296" s="130" t="s">
        <v>227</v>
      </c>
      <c r="G296" s="131" t="s">
        <v>74</v>
      </c>
      <c r="H296" s="132" t="s">
        <v>43</v>
      </c>
      <c r="I296" s="133" t="s">
        <v>44</v>
      </c>
      <c r="J296" s="129" t="s">
        <v>79</v>
      </c>
      <c r="K296" s="134" t="s">
        <v>80</v>
      </c>
      <c r="L296" s="134" t="s">
        <v>653</v>
      </c>
      <c r="M296" s="135" t="str" cm="1">
        <f t="array" aca="1" ref="M296" ca="1">IF(INDIRECT(CONCATENATE(TablaDatosCompletos[[#This Row],[CodigoProyecto]],"!B",CELL("fila",INDIRECT(TablaDatosCompletos[[#This Row],[Referencia]]))))="Incluir","SI","NO")</f>
        <v>NO</v>
      </c>
      <c r="N296" s="136" cm="1">
        <f t="array" aca="1" ref="N296" ca="1">IF(TablaDatosCompletos[[#This Row],[UsarAI]]="NO",0,INDIRECT(CONCATENATE(TablaDatosCompletos[[#This Row],[CodigoProyecto]],"!E",CELL("fila",INDIRECT(TablaDatosCompletos[[#This Row],[Referencia]]))+2)))</f>
        <v>0</v>
      </c>
      <c r="O296" s="134" t="str" cm="1">
        <f t="array" aca="1" ref="O296" ca="1">IF(INDIRECT(CONCATENATE(TablaDatosCompletos[[#This Row],[CodigoProyecto]],"!E",CELL("fila",INDIRECT(TablaDatosCompletos[[#This Row],[Referencia]]))+6))=0,"",INDIRECT(CONCATENATE(TablaDatosCompletos[[#This Row],[CodigoProyecto]],"!E",CELL("fila",INDIRECT(TablaDatosCompletos[[#This Row],[Referencia]]))+6)))</f>
        <v>RCO22</v>
      </c>
      <c r="P296" s="134" t="str" cm="1">
        <f t="array" aca="1" ref="P296"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96" s="134" cm="1">
        <f t="array" aca="1" ref="Q296" ca="1">IF(TablaDatosCompletos[[#This Row],[UsarAI]]="NO",0,INDIRECT(CONCATENATE(TablaDatosCompletos[[#This Row],[CodigoProyecto]],"!H",CELL("fila",INDIRECT(TablaDatosCompletos[[#This Row],[Referencia]]))+6)))</f>
        <v>0</v>
      </c>
      <c r="R296" s="134" t="str" cm="1">
        <f t="array" aca="1" ref="R296" ca="1">IF(INDIRECT(CONCATENATE(TablaDatosCompletos[[#This Row],[CodigoProyecto]],"!G",CELL("fila",INDIRECT(TablaDatosCompletos[[#This Row],[Referencia]]))+6))=0,"",INDIRECT(CONCATENATE(TablaDatosCompletos[[#This Row],[CodigoProyecto]],"!G",CELL("fila",INDIRECT(TablaDatosCompletos[[#This Row],[Referencia]]))+6)))</f>
        <v>KW  </v>
      </c>
      <c r="S296" s="137" t="str" cm="1">
        <f t="array" aca="1" ref="S296" ca="1">IF(INDIRECT(CONCATENATE(TablaDatosCompletos[[#This Row],[CodigoProyecto]],"!E",CELL("fila",INDIRECT(TablaDatosCompletos[[#This Row],[Referencia]]))+7))=0,"",INDIRECT(CONCATENATE(TablaDatosCompletos[[#This Row],[CodigoProyecto]],"!E",CELL("fila",INDIRECT(TablaDatosCompletos[[#This Row],[Referencia]]))+7)))</f>
        <v>RCR32</v>
      </c>
      <c r="T296" s="135" t="str" cm="1">
        <f t="array" aca="1" ref="T296"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96" s="135" cm="1">
        <f t="array" aca="1" ref="U296" ca="1">IF(TablaDatosCompletos[[#This Row],[UsarAI]]="NO",0,INDIRECT(CONCATENATE(TablaDatosCompletos[[#This Row],[CodigoProyecto]],"!H",CELL("fila",INDIRECT(TablaDatosCompletos[[#This Row],[Referencia]]))+7)))</f>
        <v>0</v>
      </c>
      <c r="V296" s="135" t="str" cm="1">
        <f t="array" aca="1" ref="V296" ca="1">IF(INDIRECT(CONCATENATE(TablaDatosCompletos[[#This Row],[CodigoProyecto]],"!G",CELL("fila",INDIRECT(TablaDatosCompletos[[#This Row],[Referencia]]))+7))=0,"",INDIRECT(CONCATENATE(TablaDatosCompletos[[#This Row],[CodigoProyecto]],"!G",CELL("fila",INDIRECT(TablaDatosCompletos[[#This Row],[Referencia]]))+7)))</f>
        <v>MW</v>
      </c>
    </row>
    <row r="297" spans="1:22" ht="72.5" x14ac:dyDescent="0.35">
      <c r="A297" s="128">
        <f>DatosGenerales!$D$7</f>
        <v>0</v>
      </c>
      <c r="B297" s="128">
        <f>DatosGenerales!$D$11</f>
        <v>0</v>
      </c>
      <c r="C297" s="128" cm="1">
        <f t="array" aca="1" ref="C297" ca="1">INDIRECT(CONCATENATE(TablaDatosCompletos[[#This Row],[CodigoProyecto]],"!$E$3"))</f>
        <v>0</v>
      </c>
      <c r="D297" s="128" t="str">
        <f ca="1">IF(TablaDatosCompletos[[#This Row],[Proyecto]]=0,"NO","SI")</f>
        <v>NO</v>
      </c>
      <c r="E297" s="129" t="s">
        <v>22</v>
      </c>
      <c r="F297" s="130" t="s">
        <v>227</v>
      </c>
      <c r="G297" s="131" t="s">
        <v>74</v>
      </c>
      <c r="H297" s="132" t="s">
        <v>43</v>
      </c>
      <c r="I297" s="133" t="s">
        <v>44</v>
      </c>
      <c r="J297" s="129" t="s">
        <v>81</v>
      </c>
      <c r="K297" s="134" t="s">
        <v>82</v>
      </c>
      <c r="L297" s="134" t="s">
        <v>654</v>
      </c>
      <c r="M297" s="135" t="str" cm="1">
        <f t="array" aca="1" ref="M297" ca="1">IF(INDIRECT(CONCATENATE(TablaDatosCompletos[[#This Row],[CodigoProyecto]],"!B",CELL("fila",INDIRECT(TablaDatosCompletos[[#This Row],[Referencia]]))))="Incluir","SI","NO")</f>
        <v>NO</v>
      </c>
      <c r="N297" s="136" cm="1">
        <f t="array" aca="1" ref="N297" ca="1">IF(TablaDatosCompletos[[#This Row],[UsarAI]]="NO",0,INDIRECT(CONCATENATE(TablaDatosCompletos[[#This Row],[CodigoProyecto]],"!E",CELL("fila",INDIRECT(TablaDatosCompletos[[#This Row],[Referencia]]))+2)))</f>
        <v>0</v>
      </c>
      <c r="O297" s="134" t="str" cm="1">
        <f t="array" aca="1" ref="O297" ca="1">IF(INDIRECT(CONCATENATE(TablaDatosCompletos[[#This Row],[CodigoProyecto]],"!E",CELL("fila",INDIRECT(TablaDatosCompletos[[#This Row],[Referencia]]))+6))=0,"",INDIRECT(CONCATENATE(TablaDatosCompletos[[#This Row],[CodigoProyecto]],"!E",CELL("fila",INDIRECT(TablaDatosCompletos[[#This Row],[Referencia]]))+6)))</f>
        <v>RCO22</v>
      </c>
      <c r="P297" s="134" t="str" cm="1">
        <f t="array" aca="1" ref="P297"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97" s="134" cm="1">
        <f t="array" aca="1" ref="Q297" ca="1">IF(TablaDatosCompletos[[#This Row],[UsarAI]]="NO",0,INDIRECT(CONCATENATE(TablaDatosCompletos[[#This Row],[CodigoProyecto]],"!H",CELL("fila",INDIRECT(TablaDatosCompletos[[#This Row],[Referencia]]))+6)))</f>
        <v>0</v>
      </c>
      <c r="R297" s="134" t="str" cm="1">
        <f t="array" aca="1" ref="R297" ca="1">IF(INDIRECT(CONCATENATE(TablaDatosCompletos[[#This Row],[CodigoProyecto]],"!G",CELL("fila",INDIRECT(TablaDatosCompletos[[#This Row],[Referencia]]))+6))=0,"",INDIRECT(CONCATENATE(TablaDatosCompletos[[#This Row],[CodigoProyecto]],"!G",CELL("fila",INDIRECT(TablaDatosCompletos[[#This Row],[Referencia]]))+6)))</f>
        <v>KW  </v>
      </c>
      <c r="S297" s="137" t="str" cm="1">
        <f t="array" aca="1" ref="S297" ca="1">IF(INDIRECT(CONCATENATE(TablaDatosCompletos[[#This Row],[CodigoProyecto]],"!E",CELL("fila",INDIRECT(TablaDatosCompletos[[#This Row],[Referencia]]))+7))=0,"",INDIRECT(CONCATENATE(TablaDatosCompletos[[#This Row],[CodigoProyecto]],"!E",CELL("fila",INDIRECT(TablaDatosCompletos[[#This Row],[Referencia]]))+7)))</f>
        <v>RCR32</v>
      </c>
      <c r="T297" s="135" t="str" cm="1">
        <f t="array" aca="1" ref="T297"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97" s="135" cm="1">
        <f t="array" aca="1" ref="U297" ca="1">IF(TablaDatosCompletos[[#This Row],[UsarAI]]="NO",0,INDIRECT(CONCATENATE(TablaDatosCompletos[[#This Row],[CodigoProyecto]],"!H",CELL("fila",INDIRECT(TablaDatosCompletos[[#This Row],[Referencia]]))+7)))</f>
        <v>0</v>
      </c>
      <c r="V297" s="135" t="str" cm="1">
        <f t="array" aca="1" ref="V297" ca="1">IF(INDIRECT(CONCATENATE(TablaDatosCompletos[[#This Row],[CodigoProyecto]],"!G",CELL("fila",INDIRECT(TablaDatosCompletos[[#This Row],[Referencia]]))+7))=0,"",INDIRECT(CONCATENATE(TablaDatosCompletos[[#This Row],[CodigoProyecto]],"!G",CELL("fila",INDIRECT(TablaDatosCompletos[[#This Row],[Referencia]]))+7)))</f>
        <v>MW</v>
      </c>
    </row>
    <row r="298" spans="1:22" ht="72.5" x14ac:dyDescent="0.35">
      <c r="A298" s="128">
        <f>DatosGenerales!$D$7</f>
        <v>0</v>
      </c>
      <c r="B298" s="128">
        <f>DatosGenerales!$D$11</f>
        <v>0</v>
      </c>
      <c r="C298" s="128" cm="1">
        <f t="array" aca="1" ref="C298" ca="1">INDIRECT(CONCATENATE(TablaDatosCompletos[[#This Row],[CodigoProyecto]],"!$E$3"))</f>
        <v>0</v>
      </c>
      <c r="D298" s="128" t="str">
        <f ca="1">IF(TablaDatosCompletos[[#This Row],[Proyecto]]=0,"NO","SI")</f>
        <v>NO</v>
      </c>
      <c r="E298" s="129" t="s">
        <v>22</v>
      </c>
      <c r="F298" s="130" t="s">
        <v>227</v>
      </c>
      <c r="G298" s="131" t="s">
        <v>74</v>
      </c>
      <c r="H298" s="132" t="s">
        <v>43</v>
      </c>
      <c r="I298" s="133" t="s">
        <v>44</v>
      </c>
      <c r="J298" s="129" t="s">
        <v>83</v>
      </c>
      <c r="K298" s="134" t="s">
        <v>84</v>
      </c>
      <c r="L298" s="134" t="s">
        <v>655</v>
      </c>
      <c r="M298" s="135" t="str" cm="1">
        <f t="array" aca="1" ref="M298" ca="1">IF(INDIRECT(CONCATENATE(TablaDatosCompletos[[#This Row],[CodigoProyecto]],"!B",CELL("fila",INDIRECT(TablaDatosCompletos[[#This Row],[Referencia]]))))="Incluir","SI","NO")</f>
        <v>NO</v>
      </c>
      <c r="N298" s="136" cm="1">
        <f t="array" aca="1" ref="N298" ca="1">IF(TablaDatosCompletos[[#This Row],[UsarAI]]="NO",0,INDIRECT(CONCATENATE(TablaDatosCompletos[[#This Row],[CodigoProyecto]],"!E",CELL("fila",INDIRECT(TablaDatosCompletos[[#This Row],[Referencia]]))+2)))</f>
        <v>0</v>
      </c>
      <c r="O298" s="134" t="str" cm="1">
        <f t="array" aca="1" ref="O298" ca="1">IF(INDIRECT(CONCATENATE(TablaDatosCompletos[[#This Row],[CodigoProyecto]],"!E",CELL("fila",INDIRECT(TablaDatosCompletos[[#This Row],[Referencia]]))+6))=0,"",INDIRECT(CONCATENATE(TablaDatosCompletos[[#This Row],[CodigoProyecto]],"!E",CELL("fila",INDIRECT(TablaDatosCompletos[[#This Row],[Referencia]]))+6)))</f>
        <v>RCO22</v>
      </c>
      <c r="P298" s="134" t="str" cm="1">
        <f t="array" aca="1" ref="P298"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98" s="134" cm="1">
        <f t="array" aca="1" ref="Q298" ca="1">IF(TablaDatosCompletos[[#This Row],[UsarAI]]="NO",0,INDIRECT(CONCATENATE(TablaDatosCompletos[[#This Row],[CodigoProyecto]],"!H",CELL("fila",INDIRECT(TablaDatosCompletos[[#This Row],[Referencia]]))+6)))</f>
        <v>0</v>
      </c>
      <c r="R298" s="134" t="str" cm="1">
        <f t="array" aca="1" ref="R298" ca="1">IF(INDIRECT(CONCATENATE(TablaDatosCompletos[[#This Row],[CodigoProyecto]],"!G",CELL("fila",INDIRECT(TablaDatosCompletos[[#This Row],[Referencia]]))+6))=0,"",INDIRECT(CONCATENATE(TablaDatosCompletos[[#This Row],[CodigoProyecto]],"!G",CELL("fila",INDIRECT(TablaDatosCompletos[[#This Row],[Referencia]]))+6)))</f>
        <v>KW  </v>
      </c>
      <c r="S298" s="137" t="str" cm="1">
        <f t="array" aca="1" ref="S298" ca="1">IF(INDIRECT(CONCATENATE(TablaDatosCompletos[[#This Row],[CodigoProyecto]],"!E",CELL("fila",INDIRECT(TablaDatosCompletos[[#This Row],[Referencia]]))+7))=0,"",INDIRECT(CONCATENATE(TablaDatosCompletos[[#This Row],[CodigoProyecto]],"!E",CELL("fila",INDIRECT(TablaDatosCompletos[[#This Row],[Referencia]]))+7)))</f>
        <v>RCR32</v>
      </c>
      <c r="T298" s="135" t="str" cm="1">
        <f t="array" aca="1" ref="T298"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98" s="135" cm="1">
        <f t="array" aca="1" ref="U298" ca="1">IF(TablaDatosCompletos[[#This Row],[UsarAI]]="NO",0,INDIRECT(CONCATENATE(TablaDatosCompletos[[#This Row],[CodigoProyecto]],"!H",CELL("fila",INDIRECT(TablaDatosCompletos[[#This Row],[Referencia]]))+7)))</f>
        <v>0</v>
      </c>
      <c r="V298" s="135" t="str" cm="1">
        <f t="array" aca="1" ref="V298" ca="1">IF(INDIRECT(CONCATENATE(TablaDatosCompletos[[#This Row],[CodigoProyecto]],"!G",CELL("fila",INDIRECT(TablaDatosCompletos[[#This Row],[Referencia]]))+7))=0,"",INDIRECT(CONCATENATE(TablaDatosCompletos[[#This Row],[CodigoProyecto]],"!G",CELL("fila",INDIRECT(TablaDatosCompletos[[#This Row],[Referencia]]))+7)))</f>
        <v>MW</v>
      </c>
    </row>
    <row r="299" spans="1:22" ht="72.5" x14ac:dyDescent="0.35">
      <c r="A299" s="128">
        <f>DatosGenerales!$D$7</f>
        <v>0</v>
      </c>
      <c r="B299" s="128">
        <f>DatosGenerales!$D$11</f>
        <v>0</v>
      </c>
      <c r="C299" s="128" cm="1">
        <f t="array" aca="1" ref="C299" ca="1">INDIRECT(CONCATENATE(TablaDatosCompletos[[#This Row],[CodigoProyecto]],"!$E$3"))</f>
        <v>0</v>
      </c>
      <c r="D299" s="128" t="str">
        <f ca="1">IF(TablaDatosCompletos[[#This Row],[Proyecto]]=0,"NO","SI")</f>
        <v>NO</v>
      </c>
      <c r="E299" s="129" t="s">
        <v>22</v>
      </c>
      <c r="F299" s="130" t="s">
        <v>227</v>
      </c>
      <c r="G299" s="131" t="s">
        <v>74</v>
      </c>
      <c r="H299" s="132" t="s">
        <v>43</v>
      </c>
      <c r="I299" s="133" t="s">
        <v>44</v>
      </c>
      <c r="J299" s="129" t="s">
        <v>85</v>
      </c>
      <c r="K299" s="134" t="s">
        <v>86</v>
      </c>
      <c r="L299" s="134" t="s">
        <v>656</v>
      </c>
      <c r="M299" s="135" t="str" cm="1">
        <f t="array" aca="1" ref="M299" ca="1">IF(INDIRECT(CONCATENATE(TablaDatosCompletos[[#This Row],[CodigoProyecto]],"!B",CELL("fila",INDIRECT(TablaDatosCompletos[[#This Row],[Referencia]]))))="Incluir","SI","NO")</f>
        <v>NO</v>
      </c>
      <c r="N299" s="136" cm="1">
        <f t="array" aca="1" ref="N299" ca="1">IF(TablaDatosCompletos[[#This Row],[UsarAI]]="NO",0,INDIRECT(CONCATENATE(TablaDatosCompletos[[#This Row],[CodigoProyecto]],"!E",CELL("fila",INDIRECT(TablaDatosCompletos[[#This Row],[Referencia]]))+2)))</f>
        <v>0</v>
      </c>
      <c r="O299" s="134" t="str" cm="1">
        <f t="array" aca="1" ref="O299" ca="1">IF(INDIRECT(CONCATENATE(TablaDatosCompletos[[#This Row],[CodigoProyecto]],"!E",CELL("fila",INDIRECT(TablaDatosCompletos[[#This Row],[Referencia]]))+6))=0,"",INDIRECT(CONCATENATE(TablaDatosCompletos[[#This Row],[CodigoProyecto]],"!E",CELL("fila",INDIRECT(TablaDatosCompletos[[#This Row],[Referencia]]))+6)))</f>
        <v>RCO22</v>
      </c>
      <c r="P299" s="134" t="str" cm="1">
        <f t="array" aca="1" ref="P299"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299" s="134" cm="1">
        <f t="array" aca="1" ref="Q299" ca="1">IF(TablaDatosCompletos[[#This Row],[UsarAI]]="NO",0,INDIRECT(CONCATENATE(TablaDatosCompletos[[#This Row],[CodigoProyecto]],"!H",CELL("fila",INDIRECT(TablaDatosCompletos[[#This Row],[Referencia]]))+6)))</f>
        <v>0</v>
      </c>
      <c r="R299" s="134" t="str" cm="1">
        <f t="array" aca="1" ref="R299" ca="1">IF(INDIRECT(CONCATENATE(TablaDatosCompletos[[#This Row],[CodigoProyecto]],"!G",CELL("fila",INDIRECT(TablaDatosCompletos[[#This Row],[Referencia]]))+6))=0,"",INDIRECT(CONCATENATE(TablaDatosCompletos[[#This Row],[CodigoProyecto]],"!G",CELL("fila",INDIRECT(TablaDatosCompletos[[#This Row],[Referencia]]))+6)))</f>
        <v>KW  </v>
      </c>
      <c r="S299" s="137" t="str" cm="1">
        <f t="array" aca="1" ref="S299" ca="1">IF(INDIRECT(CONCATENATE(TablaDatosCompletos[[#This Row],[CodigoProyecto]],"!E",CELL("fila",INDIRECT(TablaDatosCompletos[[#This Row],[Referencia]]))+7))=0,"",INDIRECT(CONCATENATE(TablaDatosCompletos[[#This Row],[CodigoProyecto]],"!E",CELL("fila",INDIRECT(TablaDatosCompletos[[#This Row],[Referencia]]))+7)))</f>
        <v>RCR32</v>
      </c>
      <c r="T299" s="135" t="str" cm="1">
        <f t="array" aca="1" ref="T299"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299" s="135" cm="1">
        <f t="array" aca="1" ref="U299" ca="1">IF(TablaDatosCompletos[[#This Row],[UsarAI]]="NO",0,INDIRECT(CONCATENATE(TablaDatosCompletos[[#This Row],[CodigoProyecto]],"!H",CELL("fila",INDIRECT(TablaDatosCompletos[[#This Row],[Referencia]]))+7)))</f>
        <v>0</v>
      </c>
      <c r="V299" s="135" t="str" cm="1">
        <f t="array" aca="1" ref="V299" ca="1">IF(INDIRECT(CONCATENATE(TablaDatosCompletos[[#This Row],[CodigoProyecto]],"!G",CELL("fila",INDIRECT(TablaDatosCompletos[[#This Row],[Referencia]]))+7))=0,"",INDIRECT(CONCATENATE(TablaDatosCompletos[[#This Row],[CodigoProyecto]],"!G",CELL("fila",INDIRECT(TablaDatosCompletos[[#This Row],[Referencia]]))+7)))</f>
        <v>MW</v>
      </c>
    </row>
    <row r="300" spans="1:22" ht="72.5" x14ac:dyDescent="0.35">
      <c r="A300" s="128">
        <f>DatosGenerales!$D$7</f>
        <v>0</v>
      </c>
      <c r="B300" s="128">
        <f>DatosGenerales!$D$11</f>
        <v>0</v>
      </c>
      <c r="C300" s="128" cm="1">
        <f t="array" aca="1" ref="C300" ca="1">INDIRECT(CONCATENATE(TablaDatosCompletos[[#This Row],[CodigoProyecto]],"!$E$3"))</f>
        <v>0</v>
      </c>
      <c r="D300" s="128" t="str">
        <f ca="1">IF(TablaDatosCompletos[[#This Row],[Proyecto]]=0,"NO","SI")</f>
        <v>NO</v>
      </c>
      <c r="E300" s="129" t="s">
        <v>22</v>
      </c>
      <c r="F300" s="130" t="s">
        <v>227</v>
      </c>
      <c r="G300" s="131" t="s">
        <v>74</v>
      </c>
      <c r="H300" s="132" t="s">
        <v>43</v>
      </c>
      <c r="I300" s="133" t="s">
        <v>44</v>
      </c>
      <c r="J300" s="129" t="s">
        <v>87</v>
      </c>
      <c r="K300" s="134" t="s">
        <v>88</v>
      </c>
      <c r="L300" s="134" t="s">
        <v>657</v>
      </c>
      <c r="M300" s="135" t="str" cm="1">
        <f t="array" aca="1" ref="M300" ca="1">IF(INDIRECT(CONCATENATE(TablaDatosCompletos[[#This Row],[CodigoProyecto]],"!B",CELL("fila",INDIRECT(TablaDatosCompletos[[#This Row],[Referencia]]))))="Incluir","SI","NO")</f>
        <v>NO</v>
      </c>
      <c r="N300" s="136" cm="1">
        <f t="array" aca="1" ref="N300" ca="1">IF(TablaDatosCompletos[[#This Row],[UsarAI]]="NO",0,INDIRECT(CONCATENATE(TablaDatosCompletos[[#This Row],[CodigoProyecto]],"!E",CELL("fila",INDIRECT(TablaDatosCompletos[[#This Row],[Referencia]]))+2)))</f>
        <v>0</v>
      </c>
      <c r="O300" s="134" t="str" cm="1">
        <f t="array" aca="1" ref="O300" ca="1">IF(INDIRECT(CONCATENATE(TablaDatosCompletos[[#This Row],[CodigoProyecto]],"!E",CELL("fila",INDIRECT(TablaDatosCompletos[[#This Row],[Referencia]]))+6))=0,"",INDIRECT(CONCATENATE(TablaDatosCompletos[[#This Row],[CodigoProyecto]],"!E",CELL("fila",INDIRECT(TablaDatosCompletos[[#This Row],[Referencia]]))+6)))</f>
        <v>RCO22</v>
      </c>
      <c r="P300" s="134" t="str" cm="1">
        <f t="array" aca="1" ref="P300"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00" s="134" cm="1">
        <f t="array" aca="1" ref="Q300" ca="1">IF(TablaDatosCompletos[[#This Row],[UsarAI]]="NO",0,INDIRECT(CONCATENATE(TablaDatosCompletos[[#This Row],[CodigoProyecto]],"!H",CELL("fila",INDIRECT(TablaDatosCompletos[[#This Row],[Referencia]]))+6)))</f>
        <v>0</v>
      </c>
      <c r="R300" s="134" t="str" cm="1">
        <f t="array" aca="1" ref="R300" ca="1">IF(INDIRECT(CONCATENATE(TablaDatosCompletos[[#This Row],[CodigoProyecto]],"!G",CELL("fila",INDIRECT(TablaDatosCompletos[[#This Row],[Referencia]]))+6))=0,"",INDIRECT(CONCATENATE(TablaDatosCompletos[[#This Row],[CodigoProyecto]],"!G",CELL("fila",INDIRECT(TablaDatosCompletos[[#This Row],[Referencia]]))+6)))</f>
        <v>KW  </v>
      </c>
      <c r="S300" s="137" t="str" cm="1">
        <f t="array" aca="1" ref="S300" ca="1">IF(INDIRECT(CONCATENATE(TablaDatosCompletos[[#This Row],[CodigoProyecto]],"!E",CELL("fila",INDIRECT(TablaDatosCompletos[[#This Row],[Referencia]]))+7))=0,"",INDIRECT(CONCATENATE(TablaDatosCompletos[[#This Row],[CodigoProyecto]],"!E",CELL("fila",INDIRECT(TablaDatosCompletos[[#This Row],[Referencia]]))+7)))</f>
        <v>RCR32</v>
      </c>
      <c r="T300" s="135" t="str" cm="1">
        <f t="array" aca="1" ref="T300"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00" s="135" cm="1">
        <f t="array" aca="1" ref="U300" ca="1">IF(TablaDatosCompletos[[#This Row],[UsarAI]]="NO",0,INDIRECT(CONCATENATE(TablaDatosCompletos[[#This Row],[CodigoProyecto]],"!H",CELL("fila",INDIRECT(TablaDatosCompletos[[#This Row],[Referencia]]))+7)))</f>
        <v>0</v>
      </c>
      <c r="V300" s="135" t="str" cm="1">
        <f t="array" aca="1" ref="V300" ca="1">IF(INDIRECT(CONCATENATE(TablaDatosCompletos[[#This Row],[CodigoProyecto]],"!G",CELL("fila",INDIRECT(TablaDatosCompletos[[#This Row],[Referencia]]))+7))=0,"",INDIRECT(CONCATENATE(TablaDatosCompletos[[#This Row],[CodigoProyecto]],"!G",CELL("fila",INDIRECT(TablaDatosCompletos[[#This Row],[Referencia]]))+7)))</f>
        <v>MW</v>
      </c>
    </row>
    <row r="301" spans="1:22" ht="72.5" x14ac:dyDescent="0.35">
      <c r="A301" s="128">
        <f>DatosGenerales!$D$7</f>
        <v>0</v>
      </c>
      <c r="B301" s="128">
        <f>DatosGenerales!$D$11</f>
        <v>0</v>
      </c>
      <c r="C301" s="128" cm="1">
        <f t="array" aca="1" ref="C301" ca="1">INDIRECT(CONCATENATE(TablaDatosCompletos[[#This Row],[CodigoProyecto]],"!$E$3"))</f>
        <v>0</v>
      </c>
      <c r="D301" s="128" t="str">
        <f ca="1">IF(TablaDatosCompletos[[#This Row],[Proyecto]]=0,"NO","SI")</f>
        <v>NO</v>
      </c>
      <c r="E301" s="129" t="s">
        <v>22</v>
      </c>
      <c r="F301" s="130" t="s">
        <v>227</v>
      </c>
      <c r="G301" s="131" t="s">
        <v>74</v>
      </c>
      <c r="H301" s="132" t="s">
        <v>43</v>
      </c>
      <c r="I301" s="133" t="s">
        <v>44</v>
      </c>
      <c r="J301" s="129" t="s">
        <v>89</v>
      </c>
      <c r="K301" s="134" t="s">
        <v>90</v>
      </c>
      <c r="L301" s="134" t="s">
        <v>658</v>
      </c>
      <c r="M301" s="135" t="str" cm="1">
        <f t="array" aca="1" ref="M301" ca="1">IF(INDIRECT(CONCATENATE(TablaDatosCompletos[[#This Row],[CodigoProyecto]],"!B",CELL("fila",INDIRECT(TablaDatosCompletos[[#This Row],[Referencia]]))))="Incluir","SI","NO")</f>
        <v>NO</v>
      </c>
      <c r="N301" s="136" cm="1">
        <f t="array" aca="1" ref="N301" ca="1">IF(TablaDatosCompletos[[#This Row],[UsarAI]]="NO",0,INDIRECT(CONCATENATE(TablaDatosCompletos[[#This Row],[CodigoProyecto]],"!E",CELL("fila",INDIRECT(TablaDatosCompletos[[#This Row],[Referencia]]))+2)))</f>
        <v>0</v>
      </c>
      <c r="O301" s="134" t="str" cm="1">
        <f t="array" aca="1" ref="O301" ca="1">IF(INDIRECT(CONCATENATE(TablaDatosCompletos[[#This Row],[CodigoProyecto]],"!E",CELL("fila",INDIRECT(TablaDatosCompletos[[#This Row],[Referencia]]))+6))=0,"",INDIRECT(CONCATENATE(TablaDatosCompletos[[#This Row],[CodigoProyecto]],"!E",CELL("fila",INDIRECT(TablaDatosCompletos[[#This Row],[Referencia]]))+6)))</f>
        <v>RCO22</v>
      </c>
      <c r="P301" s="134" t="str" cm="1">
        <f t="array" aca="1" ref="P301"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01" s="134" cm="1">
        <f t="array" aca="1" ref="Q301" ca="1">IF(TablaDatosCompletos[[#This Row],[UsarAI]]="NO",0,INDIRECT(CONCATENATE(TablaDatosCompletos[[#This Row],[CodigoProyecto]],"!H",CELL("fila",INDIRECT(TablaDatosCompletos[[#This Row],[Referencia]]))+6)))</f>
        <v>0</v>
      </c>
      <c r="R301" s="134" t="str" cm="1">
        <f t="array" aca="1" ref="R301" ca="1">IF(INDIRECT(CONCATENATE(TablaDatosCompletos[[#This Row],[CodigoProyecto]],"!G",CELL("fila",INDIRECT(TablaDatosCompletos[[#This Row],[Referencia]]))+6))=0,"",INDIRECT(CONCATENATE(TablaDatosCompletos[[#This Row],[CodigoProyecto]],"!G",CELL("fila",INDIRECT(TablaDatosCompletos[[#This Row],[Referencia]]))+6)))</f>
        <v>KW  </v>
      </c>
      <c r="S301" s="137" t="str" cm="1">
        <f t="array" aca="1" ref="S301" ca="1">IF(INDIRECT(CONCATENATE(TablaDatosCompletos[[#This Row],[CodigoProyecto]],"!E",CELL("fila",INDIRECT(TablaDatosCompletos[[#This Row],[Referencia]]))+7))=0,"",INDIRECT(CONCATENATE(TablaDatosCompletos[[#This Row],[CodigoProyecto]],"!E",CELL("fila",INDIRECT(TablaDatosCompletos[[#This Row],[Referencia]]))+7)))</f>
        <v>RCR32</v>
      </c>
      <c r="T301" s="135" t="str" cm="1">
        <f t="array" aca="1" ref="T301"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01" s="135" cm="1">
        <f t="array" aca="1" ref="U301" ca="1">IF(TablaDatosCompletos[[#This Row],[UsarAI]]="NO",0,INDIRECT(CONCATENATE(TablaDatosCompletos[[#This Row],[CodigoProyecto]],"!H",CELL("fila",INDIRECT(TablaDatosCompletos[[#This Row],[Referencia]]))+7)))</f>
        <v>0</v>
      </c>
      <c r="V301" s="135" t="str" cm="1">
        <f t="array" aca="1" ref="V301" ca="1">IF(INDIRECT(CONCATENATE(TablaDatosCompletos[[#This Row],[CodigoProyecto]],"!G",CELL("fila",INDIRECT(TablaDatosCompletos[[#This Row],[Referencia]]))+7))=0,"",INDIRECT(CONCATENATE(TablaDatosCompletos[[#This Row],[CodigoProyecto]],"!G",CELL("fila",INDIRECT(TablaDatosCompletos[[#This Row],[Referencia]]))+7)))</f>
        <v>MW</v>
      </c>
    </row>
    <row r="302" spans="1:22" ht="72.5" x14ac:dyDescent="0.35">
      <c r="A302" s="128">
        <f>DatosGenerales!$D$7</f>
        <v>0</v>
      </c>
      <c r="B302" s="128">
        <f>DatosGenerales!$D$11</f>
        <v>0</v>
      </c>
      <c r="C302" s="128" cm="1">
        <f t="array" aca="1" ref="C302" ca="1">INDIRECT(CONCATENATE(TablaDatosCompletos[[#This Row],[CodigoProyecto]],"!$E$3"))</f>
        <v>0</v>
      </c>
      <c r="D302" s="128" t="str">
        <f ca="1">IF(TablaDatosCompletos[[#This Row],[Proyecto]]=0,"NO","SI")</f>
        <v>NO</v>
      </c>
      <c r="E302" s="129" t="s">
        <v>22</v>
      </c>
      <c r="F302" s="130" t="s">
        <v>227</v>
      </c>
      <c r="G302" s="131" t="s">
        <v>74</v>
      </c>
      <c r="H302" s="132" t="s">
        <v>43</v>
      </c>
      <c r="I302" s="133" t="s">
        <v>44</v>
      </c>
      <c r="J302" s="129" t="s">
        <v>91</v>
      </c>
      <c r="K302" s="134" t="s">
        <v>92</v>
      </c>
      <c r="L302" s="134" t="s">
        <v>659</v>
      </c>
      <c r="M302" s="135" t="str" cm="1">
        <f t="array" aca="1" ref="M302" ca="1">IF(INDIRECT(CONCATENATE(TablaDatosCompletos[[#This Row],[CodigoProyecto]],"!B",CELL("fila",INDIRECT(TablaDatosCompletos[[#This Row],[Referencia]]))))="Incluir","SI","NO")</f>
        <v>NO</v>
      </c>
      <c r="N302" s="136" cm="1">
        <f t="array" aca="1" ref="N302" ca="1">IF(TablaDatosCompletos[[#This Row],[UsarAI]]="NO",0,INDIRECT(CONCATENATE(TablaDatosCompletos[[#This Row],[CodigoProyecto]],"!E",CELL("fila",INDIRECT(TablaDatosCompletos[[#This Row],[Referencia]]))+2)))</f>
        <v>0</v>
      </c>
      <c r="O302" s="134" t="str" cm="1">
        <f t="array" aca="1" ref="O302" ca="1">IF(INDIRECT(CONCATENATE(TablaDatosCompletos[[#This Row],[CodigoProyecto]],"!E",CELL("fila",INDIRECT(TablaDatosCompletos[[#This Row],[Referencia]]))+6))=0,"",INDIRECT(CONCATENATE(TablaDatosCompletos[[#This Row],[CodigoProyecto]],"!E",CELL("fila",INDIRECT(TablaDatosCompletos[[#This Row],[Referencia]]))+6)))</f>
        <v>RCO22</v>
      </c>
      <c r="P302" s="134" t="str" cm="1">
        <f t="array" aca="1" ref="P302"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02" s="134" cm="1">
        <f t="array" aca="1" ref="Q302" ca="1">IF(TablaDatosCompletos[[#This Row],[UsarAI]]="NO",0,INDIRECT(CONCATENATE(TablaDatosCompletos[[#This Row],[CodigoProyecto]],"!H",CELL("fila",INDIRECT(TablaDatosCompletos[[#This Row],[Referencia]]))+6)))</f>
        <v>0</v>
      </c>
      <c r="R302" s="134" t="str" cm="1">
        <f t="array" aca="1" ref="R302" ca="1">IF(INDIRECT(CONCATENATE(TablaDatosCompletos[[#This Row],[CodigoProyecto]],"!G",CELL("fila",INDIRECT(TablaDatosCompletos[[#This Row],[Referencia]]))+6))=0,"",INDIRECT(CONCATENATE(TablaDatosCompletos[[#This Row],[CodigoProyecto]],"!G",CELL("fila",INDIRECT(TablaDatosCompletos[[#This Row],[Referencia]]))+6)))</f>
        <v>KW  </v>
      </c>
      <c r="S302" s="137" t="str" cm="1">
        <f t="array" aca="1" ref="S302" ca="1">IF(INDIRECT(CONCATENATE(TablaDatosCompletos[[#This Row],[CodigoProyecto]],"!E",CELL("fila",INDIRECT(TablaDatosCompletos[[#This Row],[Referencia]]))+7))=0,"",INDIRECT(CONCATENATE(TablaDatosCompletos[[#This Row],[CodigoProyecto]],"!E",CELL("fila",INDIRECT(TablaDatosCompletos[[#This Row],[Referencia]]))+7)))</f>
        <v>RCR32</v>
      </c>
      <c r="T302" s="135" t="str" cm="1">
        <f t="array" aca="1" ref="T302"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02" s="135" cm="1">
        <f t="array" aca="1" ref="U302" ca="1">IF(TablaDatosCompletos[[#This Row],[UsarAI]]="NO",0,INDIRECT(CONCATENATE(TablaDatosCompletos[[#This Row],[CodigoProyecto]],"!H",CELL("fila",INDIRECT(TablaDatosCompletos[[#This Row],[Referencia]]))+7)))</f>
        <v>0</v>
      </c>
      <c r="V302" s="135" t="str" cm="1">
        <f t="array" aca="1" ref="V302" ca="1">IF(INDIRECT(CONCATENATE(TablaDatosCompletos[[#This Row],[CodigoProyecto]],"!G",CELL("fila",INDIRECT(TablaDatosCompletos[[#This Row],[Referencia]]))+7))=0,"",INDIRECT(CONCATENATE(TablaDatosCompletos[[#This Row],[CodigoProyecto]],"!G",CELL("fila",INDIRECT(TablaDatosCompletos[[#This Row],[Referencia]]))+7)))</f>
        <v>MW</v>
      </c>
    </row>
    <row r="303" spans="1:22" ht="72.5" x14ac:dyDescent="0.35">
      <c r="A303" s="128">
        <f>DatosGenerales!$D$7</f>
        <v>0</v>
      </c>
      <c r="B303" s="128">
        <f>DatosGenerales!$D$11</f>
        <v>0</v>
      </c>
      <c r="C303" s="128" cm="1">
        <f t="array" aca="1" ref="C303" ca="1">INDIRECT(CONCATENATE(TablaDatosCompletos[[#This Row],[CodigoProyecto]],"!$E$3"))</f>
        <v>0</v>
      </c>
      <c r="D303" s="128" t="str">
        <f ca="1">IF(TablaDatosCompletos[[#This Row],[Proyecto]]=0,"NO","SI")</f>
        <v>NO</v>
      </c>
      <c r="E303" s="129" t="s">
        <v>22</v>
      </c>
      <c r="F303" s="130" t="s">
        <v>227</v>
      </c>
      <c r="G303" s="131" t="s">
        <v>74</v>
      </c>
      <c r="H303" s="132" t="s">
        <v>45</v>
      </c>
      <c r="I303" s="133" t="s">
        <v>46</v>
      </c>
      <c r="J303" s="129" t="s">
        <v>93</v>
      </c>
      <c r="K303" s="134" t="s">
        <v>94</v>
      </c>
      <c r="L303" s="134" t="s">
        <v>660</v>
      </c>
      <c r="M303" s="135" t="str" cm="1">
        <f t="array" aca="1" ref="M303" ca="1">IF(INDIRECT(CONCATENATE(TablaDatosCompletos[[#This Row],[CodigoProyecto]],"!B",CELL("fila",INDIRECT(TablaDatosCompletos[[#This Row],[Referencia]]))))="Incluir","SI","NO")</f>
        <v>NO</v>
      </c>
      <c r="N303" s="136" cm="1">
        <f t="array" aca="1" ref="N303" ca="1">IF(TablaDatosCompletos[[#This Row],[UsarAI]]="NO",0,INDIRECT(CONCATENATE(TablaDatosCompletos[[#This Row],[CodigoProyecto]],"!E",CELL("fila",INDIRECT(TablaDatosCompletos[[#This Row],[Referencia]]))+2)))</f>
        <v>0</v>
      </c>
      <c r="O303" s="134" t="str" cm="1">
        <f t="array" aca="1" ref="O303" ca="1">IF(INDIRECT(CONCATENATE(TablaDatosCompletos[[#This Row],[CodigoProyecto]],"!E",CELL("fila",INDIRECT(TablaDatosCompletos[[#This Row],[Referencia]]))+6))=0,"",INDIRECT(CONCATENATE(TablaDatosCompletos[[#This Row],[CodigoProyecto]],"!E",CELL("fila",INDIRECT(TablaDatosCompletos[[#This Row],[Referencia]]))+6)))</f>
        <v>RCO54</v>
      </c>
      <c r="P303" s="134" t="str" cm="1">
        <f t="array" aca="1" ref="P303" ca="1">IF(INDIRECT(CONCATENATE(TablaDatosCompletos[[#This Row],[CodigoProyecto]],"!F",CELL("fila",INDIRECT(TablaDatosCompletos[[#This Row],[Referencia]]))+6))=0,"",INDIRECT(CONCATENATE(TablaDatosCompletos[[#This Row],[CodigoProyecto]],"!F",CELL("fila",INDIRECT(TablaDatosCompletos[[#This Row],[Referencia]]))+6)))</f>
        <v>RCO54 Intermodal</v>
      </c>
      <c r="Q303" s="134" cm="1">
        <f t="array" aca="1" ref="Q303" ca="1">IF(TablaDatosCompletos[[#This Row],[UsarAI]]="NO",0,INDIRECT(CONCATENATE(TablaDatosCompletos[[#This Row],[CodigoProyecto]],"!H",CELL("fila",INDIRECT(TablaDatosCompletos[[#This Row],[Referencia]]))+6)))</f>
        <v>0</v>
      </c>
      <c r="R303" s="134" t="str" cm="1">
        <f t="array" aca="1" ref="R303" ca="1">IF(INDIRECT(CONCATENATE(TablaDatosCompletos[[#This Row],[CodigoProyecto]],"!G",CELL("fila",INDIRECT(TablaDatosCompletos[[#This Row],[Referencia]]))+6))=0,"",INDIRECT(CONCATENATE(TablaDatosCompletos[[#This Row],[CodigoProyecto]],"!G",CELL("fila",INDIRECT(TablaDatosCompletos[[#This Row],[Referencia]]))+6)))</f>
        <v>RCO54:Conexiones intermodales</v>
      </c>
      <c r="S303" s="137" t="str" cm="1">
        <f t="array" aca="1" ref="S303" ca="1">IF(INDIRECT(CONCATENATE(TablaDatosCompletos[[#This Row],[CodigoProyecto]],"!E",CELL("fila",INDIRECT(TablaDatosCompletos[[#This Row],[Referencia]]))+7))=0,"",INDIRECT(CONCATENATE(TablaDatosCompletos[[#This Row],[CodigoProyecto]],"!E",CELL("fila",INDIRECT(TablaDatosCompletos[[#This Row],[Referencia]]))+7)))</f>
        <v>RCR62</v>
      </c>
      <c r="T303" s="135" t="str" cm="1">
        <f t="array" aca="1" ref="T303"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03" s="135" cm="1">
        <f t="array" aca="1" ref="U303" ca="1">IF(TablaDatosCompletos[[#This Row],[UsarAI]]="NO",0,INDIRECT(CONCATENATE(TablaDatosCompletos[[#This Row],[CodigoProyecto]],"!H",CELL("fila",INDIRECT(TablaDatosCompletos[[#This Row],[Referencia]]))+7)))</f>
        <v>0</v>
      </c>
      <c r="V303" s="135" t="str" cm="1">
        <f t="array" aca="1" ref="V303" ca="1">IF(INDIRECT(CONCATENATE(TablaDatosCompletos[[#This Row],[CodigoProyecto]],"!G",CELL("fila",INDIRECT(TablaDatosCompletos[[#This Row],[Referencia]]))+7))=0,"",INDIRECT(CONCATENATE(TablaDatosCompletos[[#This Row],[CodigoProyecto]],"!G",CELL("fila",INDIRECT(TablaDatosCompletos[[#This Row],[Referencia]]))+7)))</f>
        <v>RCR 62: Usuarios / año</v>
      </c>
    </row>
    <row r="304" spans="1:22" ht="72.5" x14ac:dyDescent="0.35">
      <c r="A304" s="128">
        <f>DatosGenerales!$D$7</f>
        <v>0</v>
      </c>
      <c r="B304" s="128">
        <f>DatosGenerales!$D$11</f>
        <v>0</v>
      </c>
      <c r="C304" s="128" cm="1">
        <f t="array" aca="1" ref="C304" ca="1">INDIRECT(CONCATENATE(TablaDatosCompletos[[#This Row],[CodigoProyecto]],"!$E$3"))</f>
        <v>0</v>
      </c>
      <c r="D304" s="128" t="str">
        <f ca="1">IF(TablaDatosCompletos[[#This Row],[Proyecto]]=0,"NO","SI")</f>
        <v>NO</v>
      </c>
      <c r="E304" s="129" t="s">
        <v>22</v>
      </c>
      <c r="F304" s="130" t="s">
        <v>227</v>
      </c>
      <c r="G304" s="131" t="s">
        <v>74</v>
      </c>
      <c r="H304" s="132" t="s">
        <v>45</v>
      </c>
      <c r="I304" s="133" t="s">
        <v>46</v>
      </c>
      <c r="J304" s="129" t="s">
        <v>95</v>
      </c>
      <c r="K304" s="134" t="s">
        <v>96</v>
      </c>
      <c r="L304" s="134" t="s">
        <v>661</v>
      </c>
      <c r="M304" s="135" t="str" cm="1">
        <f t="array" aca="1" ref="M304" ca="1">IF(INDIRECT(CONCATENATE(TablaDatosCompletos[[#This Row],[CodigoProyecto]],"!B",CELL("fila",INDIRECT(TablaDatosCompletos[[#This Row],[Referencia]]))))="Incluir","SI","NO")</f>
        <v>NO</v>
      </c>
      <c r="N304" s="136" cm="1">
        <f t="array" aca="1" ref="N304" ca="1">IF(TablaDatosCompletos[[#This Row],[UsarAI]]="NO",0,INDIRECT(CONCATENATE(TablaDatosCompletos[[#This Row],[CodigoProyecto]],"!E",CELL("fila",INDIRECT(TablaDatosCompletos[[#This Row],[Referencia]]))+2)))</f>
        <v>0</v>
      </c>
      <c r="O304" s="134" t="str" cm="1">
        <f t="array" aca="1" ref="O304" ca="1">IF(INDIRECT(CONCATENATE(TablaDatosCompletos[[#This Row],[CodigoProyecto]],"!E",CELL("fila",INDIRECT(TablaDatosCompletos[[#This Row],[Referencia]]))+6))=0,"",INDIRECT(CONCATENATE(TablaDatosCompletos[[#This Row],[CodigoProyecto]],"!E",CELL("fila",INDIRECT(TablaDatosCompletos[[#This Row],[Referencia]]))+6)))</f>
        <v>RCO57</v>
      </c>
      <c r="P304" s="134" t="str" cm="1">
        <f t="array" aca="1" ref="P304"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304" s="134" cm="1">
        <f t="array" aca="1" ref="Q304" ca="1">IF(TablaDatosCompletos[[#This Row],[UsarAI]]="NO",0,INDIRECT(CONCATENATE(TablaDatosCompletos[[#This Row],[CodigoProyecto]],"!H",CELL("fila",INDIRECT(TablaDatosCompletos[[#This Row],[Referencia]]))+6)))</f>
        <v>0</v>
      </c>
      <c r="R304" s="134" t="str" cm="1">
        <f t="array" aca="1" ref="R304" ca="1">IF(INDIRECT(CONCATENATE(TablaDatosCompletos[[#This Row],[CodigoProyecto]],"!G",CELL("fila",INDIRECT(TablaDatosCompletos[[#This Row],[Referencia]]))+6))=0,"",INDIRECT(CONCATENATE(TablaDatosCompletos[[#This Row],[CodigoProyecto]],"!G",CELL("fila",INDIRECT(TablaDatosCompletos[[#This Row],[Referencia]]))+6)))</f>
        <v>RCO 57:Pasajeros</v>
      </c>
      <c r="S304" s="137" t="str" cm="1">
        <f t="array" aca="1" ref="S304" ca="1">IF(INDIRECT(CONCATENATE(TablaDatosCompletos[[#This Row],[CodigoProyecto]],"!E",CELL("fila",INDIRECT(TablaDatosCompletos[[#This Row],[Referencia]]))+7))=0,"",INDIRECT(CONCATENATE(TablaDatosCompletos[[#This Row],[CodigoProyecto]],"!E",CELL("fila",INDIRECT(TablaDatosCompletos[[#This Row],[Referencia]]))+7)))</f>
        <v>RCR62</v>
      </c>
      <c r="T304" s="135" t="str" cm="1">
        <f t="array" aca="1" ref="T304"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04" s="135" cm="1">
        <f t="array" aca="1" ref="U304" ca="1">IF(TablaDatosCompletos[[#This Row],[UsarAI]]="NO",0,INDIRECT(CONCATENATE(TablaDatosCompletos[[#This Row],[CodigoProyecto]],"!H",CELL("fila",INDIRECT(TablaDatosCompletos[[#This Row],[Referencia]]))+7)))</f>
        <v>0</v>
      </c>
      <c r="V304" s="135" t="str" cm="1">
        <f t="array" aca="1" ref="V304" ca="1">IF(INDIRECT(CONCATENATE(TablaDatosCompletos[[#This Row],[CodigoProyecto]],"!G",CELL("fila",INDIRECT(TablaDatosCompletos[[#This Row],[Referencia]]))+7))=0,"",INDIRECT(CONCATENATE(TablaDatosCompletos[[#This Row],[CodigoProyecto]],"!G",CELL("fila",INDIRECT(TablaDatosCompletos[[#This Row],[Referencia]]))+7)))</f>
        <v>RCR 62: Usuarios / año</v>
      </c>
    </row>
    <row r="305" spans="1:22" ht="72.5" x14ac:dyDescent="0.35">
      <c r="A305" s="128">
        <f>DatosGenerales!$D$7</f>
        <v>0</v>
      </c>
      <c r="B305" s="128">
        <f>DatosGenerales!$D$11</f>
        <v>0</v>
      </c>
      <c r="C305" s="128" cm="1">
        <f t="array" aca="1" ref="C305" ca="1">INDIRECT(CONCATENATE(TablaDatosCompletos[[#This Row],[CodigoProyecto]],"!$E$3"))</f>
        <v>0</v>
      </c>
      <c r="D305" s="128" t="str">
        <f ca="1">IF(TablaDatosCompletos[[#This Row],[Proyecto]]=0,"NO","SI")</f>
        <v>NO</v>
      </c>
      <c r="E305" s="129" t="s">
        <v>22</v>
      </c>
      <c r="F305" s="130" t="s">
        <v>227</v>
      </c>
      <c r="G305" s="131" t="s">
        <v>74</v>
      </c>
      <c r="H305" s="132" t="s">
        <v>45</v>
      </c>
      <c r="I305" s="133" t="s">
        <v>46</v>
      </c>
      <c r="J305" s="129" t="s">
        <v>97</v>
      </c>
      <c r="K305" s="134" t="s">
        <v>98</v>
      </c>
      <c r="L305" s="134" t="s">
        <v>662</v>
      </c>
      <c r="M305" s="135" t="str" cm="1">
        <f t="array" aca="1" ref="M305" ca="1">IF(INDIRECT(CONCATENATE(TablaDatosCompletos[[#This Row],[CodigoProyecto]],"!B",CELL("fila",INDIRECT(TablaDatosCompletos[[#This Row],[Referencia]]))))="Incluir","SI","NO")</f>
        <v>NO</v>
      </c>
      <c r="N305" s="136" cm="1">
        <f t="array" aca="1" ref="N305" ca="1">IF(TablaDatosCompletos[[#This Row],[UsarAI]]="NO",0,INDIRECT(CONCATENATE(TablaDatosCompletos[[#This Row],[CodigoProyecto]],"!E",CELL("fila",INDIRECT(TablaDatosCompletos[[#This Row],[Referencia]]))+2)))</f>
        <v>0</v>
      </c>
      <c r="O305" s="134" t="str" cm="1">
        <f t="array" aca="1" ref="O305" ca="1">IF(INDIRECT(CONCATENATE(TablaDatosCompletos[[#This Row],[CodigoProyecto]],"!E",CELL("fila",INDIRECT(TablaDatosCompletos[[#This Row],[Referencia]]))+6))=0,"",INDIRECT(CONCATENATE(TablaDatosCompletos[[#This Row],[CodigoProyecto]],"!E",CELL("fila",INDIRECT(TablaDatosCompletos[[#This Row],[Referencia]]))+6)))</f>
        <v>RCO58</v>
      </c>
      <c r="P305" s="134" t="str" cm="1">
        <f t="array" aca="1" ref="P305"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305" s="134" cm="1">
        <f t="array" aca="1" ref="Q305" ca="1">IF(TablaDatosCompletos[[#This Row],[UsarAI]]="NO",0,INDIRECT(CONCATENATE(TablaDatosCompletos[[#This Row],[CodigoProyecto]],"!H",CELL("fila",INDIRECT(TablaDatosCompletos[[#This Row],[Referencia]]))+6)))</f>
        <v>0</v>
      </c>
      <c r="R305" s="134" t="str" cm="1">
        <f t="array" aca="1" ref="R305" ca="1">IF(INDIRECT(CONCATENATE(TablaDatosCompletos[[#This Row],[CodigoProyecto]],"!G",CELL("fila",INDIRECT(TablaDatosCompletos[[#This Row],[Referencia]]))+6))=0,"",INDIRECT(CONCATENATE(TablaDatosCompletos[[#This Row],[CodigoProyecto]],"!G",CELL("fila",INDIRECT(TablaDatosCompletos[[#This Row],[Referencia]]))+6)))</f>
        <v>RCO 58:  Km</v>
      </c>
      <c r="S305" s="137" t="str" cm="1">
        <f t="array" aca="1" ref="S305" ca="1">IF(INDIRECT(CONCATENATE(TablaDatosCompletos[[#This Row],[CodigoProyecto]],"!E",CELL("fila",INDIRECT(TablaDatosCompletos[[#This Row],[Referencia]]))+7))=0,"",INDIRECT(CONCATENATE(TablaDatosCompletos[[#This Row],[CodigoProyecto]],"!E",CELL("fila",INDIRECT(TablaDatosCompletos[[#This Row],[Referencia]]))+7)))</f>
        <v>RCR64</v>
      </c>
      <c r="T305" s="135" t="str" cm="1">
        <f t="array" aca="1" ref="T305"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305" s="135" cm="1">
        <f t="array" aca="1" ref="U305" ca="1">IF(TablaDatosCompletos[[#This Row],[UsarAI]]="NO",0,INDIRECT(CONCATENATE(TablaDatosCompletos[[#This Row],[CodigoProyecto]],"!H",CELL("fila",INDIRECT(TablaDatosCompletos[[#This Row],[Referencia]]))+7)))</f>
        <v>0</v>
      </c>
      <c r="V305" s="135" t="str" cm="1">
        <f t="array" aca="1" ref="V305" ca="1">IF(INDIRECT(CONCATENATE(TablaDatosCompletos[[#This Row],[CodigoProyecto]],"!G",CELL("fila",INDIRECT(TablaDatosCompletos[[#This Row],[Referencia]]))+7))=0,"",INDIRECT(CONCATENATE(TablaDatosCompletos[[#This Row],[CodigoProyecto]],"!G",CELL("fila",INDIRECT(TablaDatosCompletos[[#This Row],[Referencia]]))+7)))</f>
        <v>RCR 64: Usuarios /año</v>
      </c>
    </row>
    <row r="306" spans="1:22" ht="72.5" x14ac:dyDescent="0.35">
      <c r="A306" s="128">
        <f>DatosGenerales!$D$7</f>
        <v>0</v>
      </c>
      <c r="B306" s="128">
        <f>DatosGenerales!$D$11</f>
        <v>0</v>
      </c>
      <c r="C306" s="128" cm="1">
        <f t="array" aca="1" ref="C306" ca="1">INDIRECT(CONCATENATE(TablaDatosCompletos[[#This Row],[CodigoProyecto]],"!$E$3"))</f>
        <v>0</v>
      </c>
      <c r="D306" s="128" t="str">
        <f ca="1">IF(TablaDatosCompletos[[#This Row],[Proyecto]]=0,"NO","SI")</f>
        <v>NO</v>
      </c>
      <c r="E306" s="129" t="s">
        <v>22</v>
      </c>
      <c r="F306" s="130" t="s">
        <v>227</v>
      </c>
      <c r="G306" s="131" t="s">
        <v>74</v>
      </c>
      <c r="H306" s="132" t="s">
        <v>45</v>
      </c>
      <c r="I306" s="136" t="s">
        <v>46</v>
      </c>
      <c r="J306" s="129" t="s">
        <v>99</v>
      </c>
      <c r="K306" s="134" t="s">
        <v>100</v>
      </c>
      <c r="L306" s="134" t="s">
        <v>663</v>
      </c>
      <c r="M306" s="135" t="str" cm="1">
        <f t="array" aca="1" ref="M306" ca="1">IF(INDIRECT(CONCATENATE(TablaDatosCompletos[[#This Row],[CodigoProyecto]],"!B",CELL("fila",INDIRECT(TablaDatosCompletos[[#This Row],[Referencia]]))))="Incluir","SI","NO")</f>
        <v>NO</v>
      </c>
      <c r="N306" s="136" cm="1">
        <f t="array" aca="1" ref="N306" ca="1">IF(TablaDatosCompletos[[#This Row],[UsarAI]]="NO",0,INDIRECT(CONCATENATE(TablaDatosCompletos[[#This Row],[CodigoProyecto]],"!E",CELL("fila",INDIRECT(TablaDatosCompletos[[#This Row],[Referencia]]))+2)))</f>
        <v>0</v>
      </c>
      <c r="O306" s="134" t="str" cm="1">
        <f t="array" aca="1" ref="O306" ca="1">IF(INDIRECT(CONCATENATE(TablaDatosCompletos[[#This Row],[CodigoProyecto]],"!E",CELL("fila",INDIRECT(TablaDatosCompletos[[#This Row],[Referencia]]))+6))=0,"",INDIRECT(CONCATENATE(TablaDatosCompletos[[#This Row],[CodigoProyecto]],"!E",CELL("fila",INDIRECT(TablaDatosCompletos[[#This Row],[Referencia]]))+6)))</f>
        <v>RCO54</v>
      </c>
      <c r="P306" s="134" t="str" cm="1">
        <f t="array" aca="1" ref="P306" ca="1">IF(INDIRECT(CONCATENATE(TablaDatosCompletos[[#This Row],[CodigoProyecto]],"!F",CELL("fila",INDIRECT(TablaDatosCompletos[[#This Row],[Referencia]]))+6))=0,"",INDIRECT(CONCATENATE(TablaDatosCompletos[[#This Row],[CodigoProyecto]],"!F",CELL("fila",INDIRECT(TablaDatosCompletos[[#This Row],[Referencia]]))+6)))</f>
        <v>RCO54 Intermodal</v>
      </c>
      <c r="Q306" s="134" cm="1">
        <f t="array" aca="1" ref="Q306" ca="1">IF(TablaDatosCompletos[[#This Row],[UsarAI]]="NO",0,INDIRECT(CONCATENATE(TablaDatosCompletos[[#This Row],[CodigoProyecto]],"!H",CELL("fila",INDIRECT(TablaDatosCompletos[[#This Row],[Referencia]]))+6)))</f>
        <v>0</v>
      </c>
      <c r="R306" s="134" t="str" cm="1">
        <f t="array" aca="1" ref="R306" ca="1">IF(INDIRECT(CONCATENATE(TablaDatosCompletos[[#This Row],[CodigoProyecto]],"!G",CELL("fila",INDIRECT(TablaDatosCompletos[[#This Row],[Referencia]]))+6))=0,"",INDIRECT(CONCATENATE(TablaDatosCompletos[[#This Row],[CodigoProyecto]],"!G",CELL("fila",INDIRECT(TablaDatosCompletos[[#This Row],[Referencia]]))+6)))</f>
        <v>RCO54:Conexiones intermodales</v>
      </c>
      <c r="S306" s="137" t="str" cm="1">
        <f t="array" aca="1" ref="S306" ca="1">IF(INDIRECT(CONCATENATE(TablaDatosCompletos[[#This Row],[CodigoProyecto]],"!E",CELL("fila",INDIRECT(TablaDatosCompletos[[#This Row],[Referencia]]))+7))=0,"",INDIRECT(CONCATENATE(TablaDatosCompletos[[#This Row],[CodigoProyecto]],"!E",CELL("fila",INDIRECT(TablaDatosCompletos[[#This Row],[Referencia]]))+7)))</f>
        <v>RCR62</v>
      </c>
      <c r="T306" s="135" t="str" cm="1">
        <f t="array" aca="1" ref="T306"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06" s="135" cm="1">
        <f t="array" aca="1" ref="U306" ca="1">IF(TablaDatosCompletos[[#This Row],[UsarAI]]="NO",0,INDIRECT(CONCATENATE(TablaDatosCompletos[[#This Row],[CodigoProyecto]],"!H",CELL("fila",INDIRECT(TablaDatosCompletos[[#This Row],[Referencia]]))+7)))</f>
        <v>0</v>
      </c>
      <c r="V306" s="135" t="str" cm="1">
        <f t="array" aca="1" ref="V306" ca="1">IF(INDIRECT(CONCATENATE(TablaDatosCompletos[[#This Row],[CodigoProyecto]],"!G",CELL("fila",INDIRECT(TablaDatosCompletos[[#This Row],[Referencia]]))+7))=0,"",INDIRECT(CONCATENATE(TablaDatosCompletos[[#This Row],[CodigoProyecto]],"!G",CELL("fila",INDIRECT(TablaDatosCompletos[[#This Row],[Referencia]]))+7)))</f>
        <v>RCR 62: Usuarios / año</v>
      </c>
    </row>
    <row r="307" spans="1:22" ht="72.5" x14ac:dyDescent="0.35">
      <c r="A307" s="128">
        <f>DatosGenerales!$D$7</f>
        <v>0</v>
      </c>
      <c r="B307" s="128">
        <f>DatosGenerales!$D$11</f>
        <v>0</v>
      </c>
      <c r="C307" s="128" cm="1">
        <f t="array" aca="1" ref="C307" ca="1">INDIRECT(CONCATENATE(TablaDatosCompletos[[#This Row],[CodigoProyecto]],"!$E$3"))</f>
        <v>0</v>
      </c>
      <c r="D307" s="128" t="str">
        <f ca="1">IF(TablaDatosCompletos[[#This Row],[Proyecto]]=0,"NO","SI")</f>
        <v>NO</v>
      </c>
      <c r="E307" s="129" t="s">
        <v>22</v>
      </c>
      <c r="F307" s="130" t="s">
        <v>227</v>
      </c>
      <c r="G307" s="131" t="s">
        <v>74</v>
      </c>
      <c r="H307" s="132" t="s">
        <v>45</v>
      </c>
      <c r="I307" s="136" t="s">
        <v>46</v>
      </c>
      <c r="J307" s="129" t="s">
        <v>101</v>
      </c>
      <c r="K307" s="134" t="s">
        <v>102</v>
      </c>
      <c r="L307" s="134" t="s">
        <v>664</v>
      </c>
      <c r="M307" s="135" t="str" cm="1">
        <f t="array" aca="1" ref="M307" ca="1">IF(INDIRECT(CONCATENATE(TablaDatosCompletos[[#This Row],[CodigoProyecto]],"!B",CELL("fila",INDIRECT(TablaDatosCompletos[[#This Row],[Referencia]]))))="Incluir","SI","NO")</f>
        <v>NO</v>
      </c>
      <c r="N307" s="136" cm="1">
        <f t="array" aca="1" ref="N307" ca="1">IF(TablaDatosCompletos[[#This Row],[UsarAI]]="NO",0,INDIRECT(CONCATENATE(TablaDatosCompletos[[#This Row],[CodigoProyecto]],"!E",CELL("fila",INDIRECT(TablaDatosCompletos[[#This Row],[Referencia]]))+2)))</f>
        <v>0</v>
      </c>
      <c r="O307" s="134" t="str" cm="1">
        <f t="array" aca="1" ref="O307" ca="1">IF(INDIRECT(CONCATENATE(TablaDatosCompletos[[#This Row],[CodigoProyecto]],"!E",CELL("fila",INDIRECT(TablaDatosCompletos[[#This Row],[Referencia]]))+6))=0,"",INDIRECT(CONCATENATE(TablaDatosCompletos[[#This Row],[CodigoProyecto]],"!E",CELL("fila",INDIRECT(TablaDatosCompletos[[#This Row],[Referencia]]))+6)))</f>
        <v>RCO57</v>
      </c>
      <c r="P307" s="134" t="str" cm="1">
        <f t="array" aca="1" ref="P307"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307" s="134" cm="1">
        <f t="array" aca="1" ref="Q307" ca="1">IF(TablaDatosCompletos[[#This Row],[UsarAI]]="NO",0,INDIRECT(CONCATENATE(TablaDatosCompletos[[#This Row],[CodigoProyecto]],"!H",CELL("fila",INDIRECT(TablaDatosCompletos[[#This Row],[Referencia]]))+6)))</f>
        <v>0</v>
      </c>
      <c r="R307" s="134" t="str" cm="1">
        <f t="array" aca="1" ref="R307" ca="1">IF(INDIRECT(CONCATENATE(TablaDatosCompletos[[#This Row],[CodigoProyecto]],"!G",CELL("fila",INDIRECT(TablaDatosCompletos[[#This Row],[Referencia]]))+6))=0,"",INDIRECT(CONCATENATE(TablaDatosCompletos[[#This Row],[CodigoProyecto]],"!G",CELL("fila",INDIRECT(TablaDatosCompletos[[#This Row],[Referencia]]))+6)))</f>
        <v>RCO 57:Pasajeros</v>
      </c>
      <c r="S307" s="137" t="str" cm="1">
        <f t="array" aca="1" ref="S307" ca="1">IF(INDIRECT(CONCATENATE(TablaDatosCompletos[[#This Row],[CodigoProyecto]],"!E",CELL("fila",INDIRECT(TablaDatosCompletos[[#This Row],[Referencia]]))+7))=0,"",INDIRECT(CONCATENATE(TablaDatosCompletos[[#This Row],[CodigoProyecto]],"!E",CELL("fila",INDIRECT(TablaDatosCompletos[[#This Row],[Referencia]]))+7)))</f>
        <v>RCR62</v>
      </c>
      <c r="T307" s="135" t="str" cm="1">
        <f t="array" aca="1" ref="T307"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07" s="135" cm="1">
        <f t="array" aca="1" ref="U307" ca="1">IF(TablaDatosCompletos[[#This Row],[UsarAI]]="NO",0,INDIRECT(CONCATENATE(TablaDatosCompletos[[#This Row],[CodigoProyecto]],"!H",CELL("fila",INDIRECT(TablaDatosCompletos[[#This Row],[Referencia]]))+7)))</f>
        <v>0</v>
      </c>
      <c r="V307" s="135" t="str" cm="1">
        <f t="array" aca="1" ref="V307" ca="1">IF(INDIRECT(CONCATENATE(TablaDatosCompletos[[#This Row],[CodigoProyecto]],"!G",CELL("fila",INDIRECT(TablaDatosCompletos[[#This Row],[Referencia]]))+7))=0,"",INDIRECT(CONCATENATE(TablaDatosCompletos[[#This Row],[CodigoProyecto]],"!G",CELL("fila",INDIRECT(TablaDatosCompletos[[#This Row],[Referencia]]))+7)))</f>
        <v>RCR 62: Usuarios / año</v>
      </c>
    </row>
    <row r="308" spans="1:22" ht="130.5" x14ac:dyDescent="0.35">
      <c r="A308" s="128">
        <f>DatosGenerales!$D$7</f>
        <v>0</v>
      </c>
      <c r="B308" s="128">
        <f>DatosGenerales!$D$11</f>
        <v>0</v>
      </c>
      <c r="C308" s="128" cm="1">
        <f t="array" aca="1" ref="C308" ca="1">INDIRECT(CONCATENATE(TablaDatosCompletos[[#This Row],[CodigoProyecto]],"!$E$3"))</f>
        <v>0</v>
      </c>
      <c r="D308" s="128" t="str">
        <f ca="1">IF(TablaDatosCompletos[[#This Row],[Proyecto]]=0,"NO","SI")</f>
        <v>NO</v>
      </c>
      <c r="E308" s="129" t="s">
        <v>22</v>
      </c>
      <c r="F308" s="130" t="s">
        <v>227</v>
      </c>
      <c r="G308" s="131" t="s">
        <v>74</v>
      </c>
      <c r="H308" s="132" t="s">
        <v>47</v>
      </c>
      <c r="I308" s="136" t="s">
        <v>48</v>
      </c>
      <c r="J308" s="129" t="s">
        <v>103</v>
      </c>
      <c r="K308" s="134" t="s">
        <v>104</v>
      </c>
      <c r="L308" s="134" t="s">
        <v>665</v>
      </c>
      <c r="M308" s="135" t="str" cm="1">
        <f t="array" aca="1" ref="M308" ca="1">IF(INDIRECT(CONCATENATE(TablaDatosCompletos[[#This Row],[CodigoProyecto]],"!B",CELL("fila",INDIRECT(TablaDatosCompletos[[#This Row],[Referencia]]))))="Incluir","SI","NO")</f>
        <v>NO</v>
      </c>
      <c r="N308" s="136" cm="1">
        <f t="array" aca="1" ref="N308" ca="1">IF(TablaDatosCompletos[[#This Row],[UsarAI]]="NO",0,INDIRECT(CONCATENATE(TablaDatosCompletos[[#This Row],[CodigoProyecto]],"!E",CELL("fila",INDIRECT(TablaDatosCompletos[[#This Row],[Referencia]]))+2)))</f>
        <v>0</v>
      </c>
      <c r="O308" s="134" t="str" cm="1">
        <f t="array" aca="1" ref="O308" ca="1">IF(INDIRECT(CONCATENATE(TablaDatosCompletos[[#This Row],[CodigoProyecto]],"!E",CELL("fila",INDIRECT(TablaDatosCompletos[[#This Row],[Referencia]]))+6))=0,"",INDIRECT(CONCATENATE(TablaDatosCompletos[[#This Row],[CodigoProyecto]],"!E",CELL("fila",INDIRECT(TablaDatosCompletos[[#This Row],[Referencia]]))+6)))</f>
        <v>RCO26</v>
      </c>
      <c r="P308" s="134" t="str" cm="1">
        <f t="array" aca="1" ref="P308"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308" s="134" cm="1">
        <f t="array" aca="1" ref="Q308" ca="1">IF(TablaDatosCompletos[[#This Row],[UsarAI]]="NO",0,INDIRECT(CONCATENATE(TablaDatosCompletos[[#This Row],[CodigoProyecto]],"!H",CELL("fila",INDIRECT(TablaDatosCompletos[[#This Row],[Referencia]]))+6)))</f>
        <v>0</v>
      </c>
      <c r="R308" s="134" t="str" cm="1">
        <f t="array" aca="1" ref="R308" ca="1">IF(INDIRECT(CONCATENATE(TablaDatosCompletos[[#This Row],[CodigoProyecto]],"!G",CELL("fila",INDIRECT(TablaDatosCompletos[[#This Row],[Referencia]]))+6))=0,"",INDIRECT(CONCATENATE(TablaDatosCompletos[[#This Row],[CodigoProyecto]],"!G",CELL("fila",INDIRECT(TablaDatosCompletos[[#This Row],[Referencia]]))+6)))</f>
        <v>RCO 26: Hectáreas</v>
      </c>
      <c r="S308" s="137" t="str" cm="1">
        <f t="array" aca="1" ref="S308" ca="1">IF(INDIRECT(CONCATENATE(TablaDatosCompletos[[#This Row],[CodigoProyecto]],"!E",CELL("fila",INDIRECT(TablaDatosCompletos[[#This Row],[Referencia]]))+7))=0,"",INDIRECT(CONCATENATE(TablaDatosCompletos[[#This Row],[CodigoProyecto]],"!E",CELL("fila",INDIRECT(TablaDatosCompletos[[#This Row],[Referencia]]))+7)))</f>
        <v>RCR35</v>
      </c>
      <c r="T308" s="135" t="str" cm="1">
        <f t="array" aca="1" ref="T308"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308" s="135" cm="1">
        <f t="array" aca="1" ref="U308" ca="1">IF(TablaDatosCompletos[[#This Row],[UsarAI]]="NO",0,INDIRECT(CONCATENATE(TablaDatosCompletos[[#This Row],[CodigoProyecto]],"!H",CELL("fila",INDIRECT(TablaDatosCompletos[[#This Row],[Referencia]]))+7)))</f>
        <v>0</v>
      </c>
      <c r="V308" s="135" t="str" cm="1">
        <f t="array" aca="1" ref="V308" ca="1">IF(INDIRECT(CONCATENATE(TablaDatosCompletos[[#This Row],[CodigoProyecto]],"!G",CELL("fila",INDIRECT(TablaDatosCompletos[[#This Row],[Referencia]]))+7))=0,"",INDIRECT(CONCATENATE(TablaDatosCompletos[[#This Row],[CodigoProyecto]],"!G",CELL("fila",INDIRECT(TablaDatosCompletos[[#This Row],[Referencia]]))+7)))</f>
        <v>RCR 35:Personas</v>
      </c>
    </row>
    <row r="309" spans="1:22" ht="116" x14ac:dyDescent="0.35">
      <c r="A309" s="128">
        <f>DatosGenerales!$D$7</f>
        <v>0</v>
      </c>
      <c r="B309" s="128">
        <f>DatosGenerales!$D$11</f>
        <v>0</v>
      </c>
      <c r="C309" s="128" cm="1">
        <f t="array" aca="1" ref="C309" ca="1">INDIRECT(CONCATENATE(TablaDatosCompletos[[#This Row],[CodigoProyecto]],"!$E$3"))</f>
        <v>0</v>
      </c>
      <c r="D309" s="128" t="str">
        <f ca="1">IF(TablaDatosCompletos[[#This Row],[Proyecto]]=0,"NO","SI")</f>
        <v>NO</v>
      </c>
      <c r="E309" s="129" t="s">
        <v>22</v>
      </c>
      <c r="F309" s="130" t="s">
        <v>227</v>
      </c>
      <c r="G309" s="131" t="s">
        <v>74</v>
      </c>
      <c r="H309" s="132" t="s">
        <v>47</v>
      </c>
      <c r="I309" s="133" t="s">
        <v>48</v>
      </c>
      <c r="J309" s="129" t="s">
        <v>105</v>
      </c>
      <c r="K309" s="134" t="s">
        <v>106</v>
      </c>
      <c r="L309" s="134" t="s">
        <v>666</v>
      </c>
      <c r="M309" s="135" t="str" cm="1">
        <f t="array" aca="1" ref="M309" ca="1">IF(INDIRECT(CONCATENATE(TablaDatosCompletos[[#This Row],[CodigoProyecto]],"!B",CELL("fila",INDIRECT(TablaDatosCompletos[[#This Row],[Referencia]]))))="Incluir","SI","NO")</f>
        <v>NO</v>
      </c>
      <c r="N309" s="136" cm="1">
        <f t="array" aca="1" ref="N309" ca="1">IF(TablaDatosCompletos[[#This Row],[UsarAI]]="NO",0,INDIRECT(CONCATENATE(TablaDatosCompletos[[#This Row],[CodigoProyecto]],"!E",CELL("fila",INDIRECT(TablaDatosCompletos[[#This Row],[Referencia]]))+2)))</f>
        <v>0</v>
      </c>
      <c r="O309" s="134" t="str" cm="1">
        <f t="array" aca="1" ref="O309" ca="1">IF(INDIRECT(CONCATENATE(TablaDatosCompletos[[#This Row],[CodigoProyecto]],"!E",CELL("fila",INDIRECT(TablaDatosCompletos[[#This Row],[Referencia]]))+6))=0,"",INDIRECT(CONCATENATE(TablaDatosCompletos[[#This Row],[CodigoProyecto]],"!E",CELL("fila",INDIRECT(TablaDatosCompletos[[#This Row],[Referencia]]))+6)))</f>
        <v>RCO24</v>
      </c>
      <c r="P309" s="134" t="str" cm="1">
        <f t="array" aca="1" ref="P309"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309" s="134" cm="1">
        <f t="array" aca="1" ref="Q309" ca="1">IF(TablaDatosCompletos[[#This Row],[UsarAI]]="NO",0,INDIRECT(CONCATENATE(TablaDatosCompletos[[#This Row],[CodigoProyecto]],"!H",CELL("fila",INDIRECT(TablaDatosCompletos[[#This Row],[Referencia]]))+6)))</f>
        <v>0</v>
      </c>
      <c r="R309" s="134" t="str" cm="1">
        <f t="array" aca="1" ref="R309" ca="1">IF(INDIRECT(CONCATENATE(TablaDatosCompletos[[#This Row],[CodigoProyecto]],"!G",CELL("fila",INDIRECT(TablaDatosCompletos[[#This Row],[Referencia]]))+6))=0,"",INDIRECT(CONCATENATE(TablaDatosCompletos[[#This Row],[CodigoProyecto]],"!G",CELL("fila",INDIRECT(TablaDatosCompletos[[#This Row],[Referencia]]))+6)))</f>
        <v>RCO 24: Euro</v>
      </c>
      <c r="S309" s="137" t="str" cm="1">
        <f t="array" aca="1" ref="S309" ca="1">IF(INDIRECT(CONCATENATE(TablaDatosCompletos[[#This Row],[CodigoProyecto]],"!E",CELL("fila",INDIRECT(TablaDatosCompletos[[#This Row],[Referencia]]))+7))=0,"",INDIRECT(CONCATENATE(TablaDatosCompletos[[#This Row],[CodigoProyecto]],"!E",CELL("fila",INDIRECT(TablaDatosCompletos[[#This Row],[Referencia]]))+7)))</f>
        <v>RCR36</v>
      </c>
      <c r="T309" s="135" t="str" cm="1">
        <f t="array" aca="1" ref="T309"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309" s="135" cm="1">
        <f t="array" aca="1" ref="U309" ca="1">IF(TablaDatosCompletos[[#This Row],[UsarAI]]="NO",0,INDIRECT(CONCATENATE(TablaDatosCompletos[[#This Row],[CodigoProyecto]],"!H",CELL("fila",INDIRECT(TablaDatosCompletos[[#This Row],[Referencia]]))+7)))</f>
        <v>0</v>
      </c>
      <c r="V309" s="135" t="str" cm="1">
        <f t="array" aca="1" ref="V309" ca="1">IF(INDIRECT(CONCATENATE(TablaDatosCompletos[[#This Row],[CodigoProyecto]],"!G",CELL("fila",INDIRECT(TablaDatosCompletos[[#This Row],[Referencia]]))+7))=0,"",INDIRECT(CONCATENATE(TablaDatosCompletos[[#This Row],[CodigoProyecto]],"!G",CELL("fila",INDIRECT(TablaDatosCompletos[[#This Row],[Referencia]]))+7)))</f>
        <v>RCR 36: Personas</v>
      </c>
    </row>
    <row r="310" spans="1:22" ht="174" x14ac:dyDescent="0.35">
      <c r="A310" s="128">
        <f>DatosGenerales!$D$7</f>
        <v>0</v>
      </c>
      <c r="B310" s="128">
        <f>DatosGenerales!$D$11</f>
        <v>0</v>
      </c>
      <c r="C310" s="128" cm="1">
        <f t="array" aca="1" ref="C310" ca="1">INDIRECT(CONCATENATE(TablaDatosCompletos[[#This Row],[CodigoProyecto]],"!$E$3"))</f>
        <v>0</v>
      </c>
      <c r="D310" s="128" t="str">
        <f ca="1">IF(TablaDatosCompletos[[#This Row],[Proyecto]]=0,"NO","SI")</f>
        <v>NO</v>
      </c>
      <c r="E310" s="129" t="s">
        <v>22</v>
      </c>
      <c r="F310" s="130" t="s">
        <v>227</v>
      </c>
      <c r="G310" s="131" t="s">
        <v>74</v>
      </c>
      <c r="H310" s="132" t="s">
        <v>47</v>
      </c>
      <c r="I310" s="133" t="s">
        <v>48</v>
      </c>
      <c r="J310" s="129" t="s">
        <v>107</v>
      </c>
      <c r="K310" s="134" t="s">
        <v>108</v>
      </c>
      <c r="L310" s="134" t="s">
        <v>667</v>
      </c>
      <c r="M310" s="135" t="str" cm="1">
        <f t="array" aca="1" ref="M310" ca="1">IF(INDIRECT(CONCATENATE(TablaDatosCompletos[[#This Row],[CodigoProyecto]],"!B",CELL("fila",INDIRECT(TablaDatosCompletos[[#This Row],[Referencia]]))))="Incluir","SI","NO")</f>
        <v>NO</v>
      </c>
      <c r="N310" s="136" cm="1">
        <f t="array" aca="1" ref="N310" ca="1">IF(TablaDatosCompletos[[#This Row],[UsarAI]]="NO",0,INDIRECT(CONCATENATE(TablaDatosCompletos[[#This Row],[CodigoProyecto]],"!E",CELL("fila",INDIRECT(TablaDatosCompletos[[#This Row],[Referencia]]))+2)))</f>
        <v>0</v>
      </c>
      <c r="O310" s="134" t="str" cm="1">
        <f t="array" aca="1" ref="O310" ca="1">IF(INDIRECT(CONCATENATE(TablaDatosCompletos[[#This Row],[CodigoProyecto]],"!E",CELL("fila",INDIRECT(TablaDatosCompletos[[#This Row],[Referencia]]))+6))=0,"",INDIRECT(CONCATENATE(TablaDatosCompletos[[#This Row],[CodigoProyecto]],"!E",CELL("fila",INDIRECT(TablaDatosCompletos[[#This Row],[Referencia]]))+6)))</f>
        <v>RCO24</v>
      </c>
      <c r="P310" s="134" t="str" cm="1">
        <f t="array" aca="1" ref="P310"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310" s="134" cm="1">
        <f t="array" aca="1" ref="Q310" ca="1">IF(TablaDatosCompletos[[#This Row],[UsarAI]]="NO",0,INDIRECT(CONCATENATE(TablaDatosCompletos[[#This Row],[CodigoProyecto]],"!H",CELL("fila",INDIRECT(TablaDatosCompletos[[#This Row],[Referencia]]))+6)))</f>
        <v>0</v>
      </c>
      <c r="R310" s="134" t="str" cm="1">
        <f t="array" aca="1" ref="R310" ca="1">IF(INDIRECT(CONCATENATE(TablaDatosCompletos[[#This Row],[CodigoProyecto]],"!G",CELL("fila",INDIRECT(TablaDatosCompletos[[#This Row],[Referencia]]))+6))=0,"",INDIRECT(CONCATENATE(TablaDatosCompletos[[#This Row],[CodigoProyecto]],"!G",CELL("fila",INDIRECT(TablaDatosCompletos[[#This Row],[Referencia]]))+6)))</f>
        <v>RCO 24: Euro</v>
      </c>
      <c r="S310" s="137" t="str" cm="1">
        <f t="array" aca="1" ref="S310" ca="1">IF(INDIRECT(CONCATENATE(TablaDatosCompletos[[#This Row],[CodigoProyecto]],"!E",CELL("fila",INDIRECT(TablaDatosCompletos[[#This Row],[Referencia]]))+7))=0,"",INDIRECT(CONCATENATE(TablaDatosCompletos[[#This Row],[CodigoProyecto]],"!E",CELL("fila",INDIRECT(TablaDatosCompletos[[#This Row],[Referencia]]))+7)))</f>
        <v>RCR37</v>
      </c>
      <c r="T310" s="135" t="str" cm="1">
        <f t="array" aca="1" ref="T310"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310" s="135" cm="1">
        <f t="array" aca="1" ref="U310" ca="1">IF(TablaDatosCompletos[[#This Row],[UsarAI]]="NO",0,INDIRECT(CONCATENATE(TablaDatosCompletos[[#This Row],[CodigoProyecto]],"!H",CELL("fila",INDIRECT(TablaDatosCompletos[[#This Row],[Referencia]]))+7)))</f>
        <v>0</v>
      </c>
      <c r="V310" s="135" t="str" cm="1">
        <f t="array" aca="1" ref="V310" ca="1">IF(INDIRECT(CONCATENATE(TablaDatosCompletos[[#This Row],[CodigoProyecto]],"!G",CELL("fila",INDIRECT(TablaDatosCompletos[[#This Row],[Referencia]]))+7))=0,"",INDIRECT(CONCATENATE(TablaDatosCompletos[[#This Row],[CodigoProyecto]],"!G",CELL("fila",INDIRECT(TablaDatosCompletos[[#This Row],[Referencia]]))+7)))</f>
        <v>RCR 37:Personas</v>
      </c>
    </row>
    <row r="311" spans="1:22" ht="87" x14ac:dyDescent="0.35">
      <c r="A311" s="128">
        <f>DatosGenerales!$D$7</f>
        <v>0</v>
      </c>
      <c r="B311" s="128">
        <f>DatosGenerales!$D$11</f>
        <v>0</v>
      </c>
      <c r="C311" s="128" cm="1">
        <f t="array" aca="1" ref="C311" ca="1">INDIRECT(CONCATENATE(TablaDatosCompletos[[#This Row],[CodigoProyecto]],"!$E$3"))</f>
        <v>0</v>
      </c>
      <c r="D311" s="128" t="str">
        <f ca="1">IF(TablaDatosCompletos[[#This Row],[Proyecto]]=0,"NO","SI")</f>
        <v>NO</v>
      </c>
      <c r="E311" s="129" t="s">
        <v>22</v>
      </c>
      <c r="F311" s="130" t="s">
        <v>227</v>
      </c>
      <c r="G311" s="131" t="s">
        <v>74</v>
      </c>
      <c r="H311" s="132" t="s">
        <v>49</v>
      </c>
      <c r="I311" s="133" t="s">
        <v>50</v>
      </c>
      <c r="J311" s="129" t="s">
        <v>109</v>
      </c>
      <c r="K311" s="134" t="s">
        <v>110</v>
      </c>
      <c r="L311" s="134" t="s">
        <v>668</v>
      </c>
      <c r="M311" s="135" t="str" cm="1">
        <f t="array" aca="1" ref="M311" ca="1">IF(INDIRECT(CONCATENATE(TablaDatosCompletos[[#This Row],[CodigoProyecto]],"!B",CELL("fila",INDIRECT(TablaDatosCompletos[[#This Row],[Referencia]]))))="Incluir","SI","NO")</f>
        <v>NO</v>
      </c>
      <c r="N311" s="136" cm="1">
        <f t="array" aca="1" ref="N311" ca="1">IF(TablaDatosCompletos[[#This Row],[UsarAI]]="NO",0,INDIRECT(CONCATENATE(TablaDatosCompletos[[#This Row],[CodigoProyecto]],"!E",CELL("fila",INDIRECT(TablaDatosCompletos[[#This Row],[Referencia]]))+2)))</f>
        <v>0</v>
      </c>
      <c r="O311" s="134" t="str" cm="1">
        <f t="array" aca="1" ref="O311" ca="1">IF(INDIRECT(CONCATENATE(TablaDatosCompletos[[#This Row],[CodigoProyecto]],"!E",CELL("fila",INDIRECT(TablaDatosCompletos[[#This Row],[Referencia]]))+6))=0,"",INDIRECT(CONCATENATE(TablaDatosCompletos[[#This Row],[CodigoProyecto]],"!E",CELL("fila",INDIRECT(TablaDatosCompletos[[#This Row],[Referencia]]))+6)))</f>
        <v>RCO30</v>
      </c>
      <c r="P311" s="134" t="str" cm="1">
        <f t="array" aca="1" ref="P311"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311" s="134" cm="1">
        <f t="array" aca="1" ref="Q311" ca="1">IF(TablaDatosCompletos[[#This Row],[UsarAI]]="NO",0,INDIRECT(CONCATENATE(TablaDatosCompletos[[#This Row],[CodigoProyecto]],"!H",CELL("fila",INDIRECT(TablaDatosCompletos[[#This Row],[Referencia]]))+6)))</f>
        <v>0</v>
      </c>
      <c r="R311" s="134" t="str" cm="1">
        <f t="array" aca="1" ref="R311" ca="1">IF(INDIRECT(CONCATENATE(TablaDatosCompletos[[#This Row],[CodigoProyecto]],"!G",CELL("fila",INDIRECT(TablaDatosCompletos[[#This Row],[Referencia]]))+6))=0,"",INDIRECT(CONCATENATE(TablaDatosCompletos[[#This Row],[CodigoProyecto]],"!G",CELL("fila",INDIRECT(TablaDatosCompletos[[#This Row],[Referencia]]))+6)))</f>
        <v>RCO 30: Km</v>
      </c>
      <c r="S311" s="137" t="str" cm="1">
        <f t="array" aca="1" ref="S311" ca="1">IF(INDIRECT(CONCATENATE(TablaDatosCompletos[[#This Row],[CodigoProyecto]],"!E",CELL("fila",INDIRECT(TablaDatosCompletos[[#This Row],[Referencia]]))+7))=0,"",INDIRECT(CONCATENATE(TablaDatosCompletos[[#This Row],[CodigoProyecto]],"!E",CELL("fila",INDIRECT(TablaDatosCompletos[[#This Row],[Referencia]]))+7)))</f>
        <v>RCR41</v>
      </c>
      <c r="T311" s="135" t="str" cm="1">
        <f t="array" aca="1" ref="T311"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311" s="135" cm="1">
        <f t="array" aca="1" ref="U311" ca="1">IF(TablaDatosCompletos[[#This Row],[UsarAI]]="NO",0,INDIRECT(CONCATENATE(TablaDatosCompletos[[#This Row],[CodigoProyecto]],"!H",CELL("fila",INDIRECT(TablaDatosCompletos[[#This Row],[Referencia]]))+7)))</f>
        <v>0</v>
      </c>
      <c r="V311" s="135" t="str" cm="1">
        <f t="array" aca="1" ref="V311" ca="1">IF(INDIRECT(CONCATENATE(TablaDatosCompletos[[#This Row],[CodigoProyecto]],"!G",CELL("fila",INDIRECT(TablaDatosCompletos[[#This Row],[Referencia]]))+7))=0,"",INDIRECT(CONCATENATE(TablaDatosCompletos[[#This Row],[CodigoProyecto]],"!G",CELL("fila",INDIRECT(TablaDatosCompletos[[#This Row],[Referencia]]))+7)))</f>
        <v>RCR 41: Personas</v>
      </c>
    </row>
    <row r="312" spans="1:22" ht="101.5" x14ac:dyDescent="0.35">
      <c r="A312" s="128">
        <f>DatosGenerales!$D$7</f>
        <v>0</v>
      </c>
      <c r="B312" s="128">
        <f>DatosGenerales!$D$11</f>
        <v>0</v>
      </c>
      <c r="C312" s="128" cm="1">
        <f t="array" aca="1" ref="C312" ca="1">INDIRECT(CONCATENATE(TablaDatosCompletos[[#This Row],[CodigoProyecto]],"!$E$3"))</f>
        <v>0</v>
      </c>
      <c r="D312" s="128" t="str">
        <f ca="1">IF(TablaDatosCompletos[[#This Row],[Proyecto]]=0,"NO","SI")</f>
        <v>NO</v>
      </c>
      <c r="E312" s="129" t="s">
        <v>22</v>
      </c>
      <c r="F312" s="130" t="s">
        <v>227</v>
      </c>
      <c r="G312" s="131" t="s">
        <v>74</v>
      </c>
      <c r="H312" s="132" t="s">
        <v>49</v>
      </c>
      <c r="I312" s="133" t="s">
        <v>50</v>
      </c>
      <c r="J312" s="129" t="s">
        <v>111</v>
      </c>
      <c r="K312" s="134" t="s">
        <v>112</v>
      </c>
      <c r="L312" s="134" t="s">
        <v>669</v>
      </c>
      <c r="M312" s="135" t="str" cm="1">
        <f t="array" aca="1" ref="M312" ca="1">IF(INDIRECT(CONCATENATE(TablaDatosCompletos[[#This Row],[CodigoProyecto]],"!B",CELL("fila",INDIRECT(TablaDatosCompletos[[#This Row],[Referencia]]))))="Incluir","SI","NO")</f>
        <v>NO</v>
      </c>
      <c r="N312" s="136" cm="1">
        <f t="array" aca="1" ref="N312" ca="1">IF(TablaDatosCompletos[[#This Row],[UsarAI]]="NO",0,INDIRECT(CONCATENATE(TablaDatosCompletos[[#This Row],[CodigoProyecto]],"!E",CELL("fila",INDIRECT(TablaDatosCompletos[[#This Row],[Referencia]]))+2)))</f>
        <v>0</v>
      </c>
      <c r="O312" s="134" t="str" cm="1">
        <f t="array" aca="1" ref="O312" ca="1">IF(INDIRECT(CONCATENATE(TablaDatosCompletos[[#This Row],[CodigoProyecto]],"!E",CELL("fila",INDIRECT(TablaDatosCompletos[[#This Row],[Referencia]]))+6))=0,"",INDIRECT(CONCATENATE(TablaDatosCompletos[[#This Row],[CodigoProyecto]],"!E",CELL("fila",INDIRECT(TablaDatosCompletos[[#This Row],[Referencia]]))+6)))</f>
        <v>RCO30</v>
      </c>
      <c r="P312" s="134" t="str" cm="1">
        <f t="array" aca="1" ref="P312"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312" s="134" cm="1">
        <f t="array" aca="1" ref="Q312" ca="1">IF(TablaDatosCompletos[[#This Row],[UsarAI]]="NO",0,INDIRECT(CONCATENATE(TablaDatosCompletos[[#This Row],[CodigoProyecto]],"!H",CELL("fila",INDIRECT(TablaDatosCompletos[[#This Row],[Referencia]]))+6)))</f>
        <v>0</v>
      </c>
      <c r="R312" s="134" t="str" cm="1">
        <f t="array" aca="1" ref="R312" ca="1">IF(INDIRECT(CONCATENATE(TablaDatosCompletos[[#This Row],[CodigoProyecto]],"!G",CELL("fila",INDIRECT(TablaDatosCompletos[[#This Row],[Referencia]]))+6))=0,"",INDIRECT(CONCATENATE(TablaDatosCompletos[[#This Row],[CodigoProyecto]],"!G",CELL("fila",INDIRECT(TablaDatosCompletos[[#This Row],[Referencia]]))+6)))</f>
        <v>RCO 30: Km</v>
      </c>
      <c r="S312" s="137" t="str" cm="1">
        <f t="array" aca="1" ref="S312" ca="1">IF(INDIRECT(CONCATENATE(TablaDatosCompletos[[#This Row],[CodigoProyecto]],"!E",CELL("fila",INDIRECT(TablaDatosCompletos[[#This Row],[Referencia]]))+7))=0,"",INDIRECT(CONCATENATE(TablaDatosCompletos[[#This Row],[CodigoProyecto]],"!E",CELL("fila",INDIRECT(TablaDatosCompletos[[#This Row],[Referencia]]))+7)))</f>
        <v>RCR41</v>
      </c>
      <c r="T312" s="135" t="str" cm="1">
        <f t="array" aca="1" ref="T312"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312" s="135" cm="1">
        <f t="array" aca="1" ref="U312" ca="1">IF(TablaDatosCompletos[[#This Row],[UsarAI]]="NO",0,INDIRECT(CONCATENATE(TablaDatosCompletos[[#This Row],[CodigoProyecto]],"!H",CELL("fila",INDIRECT(TablaDatosCompletos[[#This Row],[Referencia]]))+7)))</f>
        <v>0</v>
      </c>
      <c r="V312" s="135" t="str" cm="1">
        <f t="array" aca="1" ref="V312" ca="1">IF(INDIRECT(CONCATENATE(TablaDatosCompletos[[#This Row],[CodigoProyecto]],"!G",CELL("fila",INDIRECT(TablaDatosCompletos[[#This Row],[Referencia]]))+7))=0,"",INDIRECT(CONCATENATE(TablaDatosCompletos[[#This Row],[CodigoProyecto]],"!G",CELL("fila",INDIRECT(TablaDatosCompletos[[#This Row],[Referencia]]))+7)))</f>
        <v>RCR 41: Personas</v>
      </c>
    </row>
    <row r="313" spans="1:22" ht="101.5" x14ac:dyDescent="0.35">
      <c r="A313" s="128">
        <f>DatosGenerales!$D$7</f>
        <v>0</v>
      </c>
      <c r="B313" s="128">
        <f>DatosGenerales!$D$11</f>
        <v>0</v>
      </c>
      <c r="C313" s="128" cm="1">
        <f t="array" aca="1" ref="C313" ca="1">INDIRECT(CONCATENATE(TablaDatosCompletos[[#This Row],[CodigoProyecto]],"!$E$3"))</f>
        <v>0</v>
      </c>
      <c r="D313" s="128" t="str">
        <f ca="1">IF(TablaDatosCompletos[[#This Row],[Proyecto]]=0,"NO","SI")</f>
        <v>NO</v>
      </c>
      <c r="E313" s="129" t="s">
        <v>22</v>
      </c>
      <c r="F313" s="130" t="s">
        <v>227</v>
      </c>
      <c r="G313" s="131" t="s">
        <v>74</v>
      </c>
      <c r="H313" s="132" t="s">
        <v>49</v>
      </c>
      <c r="I313" s="133" t="s">
        <v>50</v>
      </c>
      <c r="J313" s="129" t="s">
        <v>113</v>
      </c>
      <c r="K313" s="134" t="s">
        <v>114</v>
      </c>
      <c r="L313" s="134" t="s">
        <v>670</v>
      </c>
      <c r="M313" s="135" t="str" cm="1">
        <f t="array" aca="1" ref="M313" ca="1">IF(INDIRECT(CONCATENATE(TablaDatosCompletos[[#This Row],[CodigoProyecto]],"!B",CELL("fila",INDIRECT(TablaDatosCompletos[[#This Row],[Referencia]]))))="Incluir","SI","NO")</f>
        <v>NO</v>
      </c>
      <c r="N313" s="136" cm="1">
        <f t="array" aca="1" ref="N313" ca="1">IF(TablaDatosCompletos[[#This Row],[UsarAI]]="NO",0,INDIRECT(CONCATENATE(TablaDatosCompletos[[#This Row],[CodigoProyecto]],"!E",CELL("fila",INDIRECT(TablaDatosCompletos[[#This Row],[Referencia]]))+2)))</f>
        <v>0</v>
      </c>
      <c r="O313" s="134" t="str" cm="1">
        <f t="array" aca="1" ref="O313" ca="1">IF(INDIRECT(CONCATENATE(TablaDatosCompletos[[#This Row],[CodigoProyecto]],"!E",CELL("fila",INDIRECT(TablaDatosCompletos[[#This Row],[Referencia]]))+6))=0,"",INDIRECT(CONCATENATE(TablaDatosCompletos[[#This Row],[CodigoProyecto]],"!E",CELL("fila",INDIRECT(TablaDatosCompletos[[#This Row],[Referencia]]))+6)))</f>
        <v>RCO31</v>
      </c>
      <c r="P313" s="134" t="str" cm="1">
        <f t="array" aca="1" ref="P313"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313" s="134" cm="1">
        <f t="array" aca="1" ref="Q313" ca="1">IF(TablaDatosCompletos[[#This Row],[UsarAI]]="NO",0,INDIRECT(CONCATENATE(TablaDatosCompletos[[#This Row],[CodigoProyecto]],"!H",CELL("fila",INDIRECT(TablaDatosCompletos[[#This Row],[Referencia]]))+6)))</f>
        <v>0</v>
      </c>
      <c r="R313" s="134" t="str" cm="1">
        <f t="array" aca="1" ref="R313" ca="1">IF(INDIRECT(CONCATENATE(TablaDatosCompletos[[#This Row],[CodigoProyecto]],"!G",CELL("fila",INDIRECT(TablaDatosCompletos[[#This Row],[Referencia]]))+6))=0,"",INDIRECT(CONCATENATE(TablaDatosCompletos[[#This Row],[CodigoProyecto]],"!G",CELL("fila",INDIRECT(TablaDatosCompletos[[#This Row],[Referencia]]))+6)))</f>
        <v>RCO31: Km</v>
      </c>
      <c r="S313" s="137" t="str" cm="1">
        <f t="array" aca="1" ref="S313" ca="1">IF(INDIRECT(CONCATENATE(TablaDatosCompletos[[#This Row],[CodigoProyecto]],"!E",CELL("fila",INDIRECT(TablaDatosCompletos[[#This Row],[Referencia]]))+7))=0,"",INDIRECT(CONCATENATE(TablaDatosCompletos[[#This Row],[CodigoProyecto]],"!E",CELL("fila",INDIRECT(TablaDatosCompletos[[#This Row],[Referencia]]))+7)))</f>
        <v>RCR42</v>
      </c>
      <c r="T313" s="135" t="str" cm="1">
        <f t="array" aca="1" ref="T313"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313" s="135" cm="1">
        <f t="array" aca="1" ref="U313" ca="1">IF(TablaDatosCompletos[[#This Row],[UsarAI]]="NO",0,INDIRECT(CONCATENATE(TablaDatosCompletos[[#This Row],[CodigoProyecto]],"!H",CELL("fila",INDIRECT(TablaDatosCompletos[[#This Row],[Referencia]]))+7)))</f>
        <v>0</v>
      </c>
      <c r="V313" s="135" t="str" cm="1">
        <f t="array" aca="1" ref="V313" ca="1">IF(INDIRECT(CONCATENATE(TablaDatosCompletos[[#This Row],[CodigoProyecto]],"!G",CELL("fila",INDIRECT(TablaDatosCompletos[[#This Row],[Referencia]]))+7))=0,"",INDIRECT(CONCATENATE(TablaDatosCompletos[[#This Row],[CodigoProyecto]],"!G",CELL("fila",INDIRECT(TablaDatosCompletos[[#This Row],[Referencia]]))+7)))</f>
        <v>RCR 42:  Personas</v>
      </c>
    </row>
    <row r="314" spans="1:22" ht="101.5" x14ac:dyDescent="0.35">
      <c r="A314" s="128">
        <f>DatosGenerales!$D$7</f>
        <v>0</v>
      </c>
      <c r="B314" s="128">
        <f>DatosGenerales!$D$11</f>
        <v>0</v>
      </c>
      <c r="C314" s="128" cm="1">
        <f t="array" aca="1" ref="C314" ca="1">INDIRECT(CONCATENATE(TablaDatosCompletos[[#This Row],[CodigoProyecto]],"!$E$3"))</f>
        <v>0</v>
      </c>
      <c r="D314" s="128" t="str">
        <f ca="1">IF(TablaDatosCompletos[[#This Row],[Proyecto]]=0,"NO","SI")</f>
        <v>NO</v>
      </c>
      <c r="E314" s="129" t="s">
        <v>22</v>
      </c>
      <c r="F314" s="130" t="s">
        <v>227</v>
      </c>
      <c r="G314" s="131" t="s">
        <v>74</v>
      </c>
      <c r="H314" s="132" t="s">
        <v>49</v>
      </c>
      <c r="I314" s="133" t="s">
        <v>50</v>
      </c>
      <c r="J314" s="129" t="s">
        <v>115</v>
      </c>
      <c r="K314" s="134" t="s">
        <v>116</v>
      </c>
      <c r="L314" s="134" t="s">
        <v>671</v>
      </c>
      <c r="M314" s="135" t="str" cm="1">
        <f t="array" aca="1" ref="M314" ca="1">IF(INDIRECT(CONCATENATE(TablaDatosCompletos[[#This Row],[CodigoProyecto]],"!B",CELL("fila",INDIRECT(TablaDatosCompletos[[#This Row],[Referencia]]))))="Incluir","SI","NO")</f>
        <v>NO</v>
      </c>
      <c r="N314" s="136" cm="1">
        <f t="array" aca="1" ref="N314" ca="1">IF(TablaDatosCompletos[[#This Row],[UsarAI]]="NO",0,INDIRECT(CONCATENATE(TablaDatosCompletos[[#This Row],[CodigoProyecto]],"!E",CELL("fila",INDIRECT(TablaDatosCompletos[[#This Row],[Referencia]]))+2)))</f>
        <v>0</v>
      </c>
      <c r="O314" s="134" t="str" cm="1">
        <f t="array" aca="1" ref="O314" ca="1">IF(INDIRECT(CONCATENATE(TablaDatosCompletos[[#This Row],[CodigoProyecto]],"!E",CELL("fila",INDIRECT(TablaDatosCompletos[[#This Row],[Referencia]]))+6))=0,"",INDIRECT(CONCATENATE(TablaDatosCompletos[[#This Row],[CodigoProyecto]],"!E",CELL("fila",INDIRECT(TablaDatosCompletos[[#This Row],[Referencia]]))+6)))</f>
        <v>RCO32</v>
      </c>
      <c r="P314" s="134" t="str" cm="1">
        <f t="array" aca="1" ref="P314"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314" s="134" cm="1">
        <f t="array" aca="1" ref="Q314" ca="1">IF(TablaDatosCompletos[[#This Row],[UsarAI]]="NO",0,INDIRECT(CONCATENATE(TablaDatosCompletos[[#This Row],[CodigoProyecto]],"!H",CELL("fila",INDIRECT(TablaDatosCompletos[[#This Row],[Referencia]]))+6)))</f>
        <v>0</v>
      </c>
      <c r="R314" s="134" t="str" cm="1">
        <f t="array" aca="1" ref="R314" ca="1">IF(INDIRECT(CONCATENATE(TablaDatosCompletos[[#This Row],[CodigoProyecto]],"!G",CELL("fila",INDIRECT(TablaDatosCompletos[[#This Row],[Referencia]]))+6))=0,"",INDIRECT(CONCATENATE(TablaDatosCompletos[[#This Row],[CodigoProyecto]],"!G",CELL("fila",INDIRECT(TablaDatosCompletos[[#This Row],[Referencia]]))+6)))</f>
        <v>RCO32: Equivalente de población</v>
      </c>
      <c r="S314" s="137" t="str" cm="1">
        <f t="array" aca="1" ref="S314" ca="1">IF(INDIRECT(CONCATENATE(TablaDatosCompletos[[#This Row],[CodigoProyecto]],"!E",CELL("fila",INDIRECT(TablaDatosCompletos[[#This Row],[Referencia]]))+7))=0,"",INDIRECT(CONCATENATE(TablaDatosCompletos[[#This Row],[CodigoProyecto]],"!E",CELL("fila",INDIRECT(TablaDatosCompletos[[#This Row],[Referencia]]))+7)))</f>
        <v>RCR42</v>
      </c>
      <c r="T314" s="135" t="str" cm="1">
        <f t="array" aca="1" ref="T314"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314" s="135" cm="1">
        <f t="array" aca="1" ref="U314" ca="1">IF(TablaDatosCompletos[[#This Row],[UsarAI]]="NO",0,INDIRECT(CONCATENATE(TablaDatosCompletos[[#This Row],[CodigoProyecto]],"!H",CELL("fila",INDIRECT(TablaDatosCompletos[[#This Row],[Referencia]]))+7)))</f>
        <v>0</v>
      </c>
      <c r="V314" s="135" t="str" cm="1">
        <f t="array" aca="1" ref="V314" ca="1">IF(INDIRECT(CONCATENATE(TablaDatosCompletos[[#This Row],[CodigoProyecto]],"!G",CELL("fila",INDIRECT(TablaDatosCompletos[[#This Row],[Referencia]]))+7))=0,"",INDIRECT(CONCATENATE(TablaDatosCompletos[[#This Row],[CodigoProyecto]],"!G",CELL("fila",INDIRECT(TablaDatosCompletos[[#This Row],[Referencia]]))+7)))</f>
        <v>RCR 42:  Personas</v>
      </c>
    </row>
    <row r="315" spans="1:22" ht="101.5" x14ac:dyDescent="0.35">
      <c r="A315" s="128">
        <f>DatosGenerales!$D$7</f>
        <v>0</v>
      </c>
      <c r="B315" s="128">
        <f>DatosGenerales!$D$11</f>
        <v>0</v>
      </c>
      <c r="C315" s="128" cm="1">
        <f t="array" aca="1" ref="C315" ca="1">INDIRECT(CONCATENATE(TablaDatosCompletos[[#This Row],[CodigoProyecto]],"!$E$3"))</f>
        <v>0</v>
      </c>
      <c r="D315" s="128" t="str">
        <f ca="1">IF(TablaDatosCompletos[[#This Row],[Proyecto]]=0,"NO","SI")</f>
        <v>NO</v>
      </c>
      <c r="E315" s="129" t="s">
        <v>22</v>
      </c>
      <c r="F315" s="130" t="s">
        <v>227</v>
      </c>
      <c r="G315" s="131" t="s">
        <v>74</v>
      </c>
      <c r="H315" s="132" t="s">
        <v>49</v>
      </c>
      <c r="I315" s="133" t="s">
        <v>50</v>
      </c>
      <c r="J315" s="129" t="s">
        <v>117</v>
      </c>
      <c r="K315" s="134" t="s">
        <v>118</v>
      </c>
      <c r="L315" s="134" t="s">
        <v>672</v>
      </c>
      <c r="M315" s="135" t="str" cm="1">
        <f t="array" aca="1" ref="M315" ca="1">IF(INDIRECT(CONCATENATE(TablaDatosCompletos[[#This Row],[CodigoProyecto]],"!B",CELL("fila",INDIRECT(TablaDatosCompletos[[#This Row],[Referencia]]))))="Incluir","SI","NO")</f>
        <v>NO</v>
      </c>
      <c r="N315" s="136" cm="1">
        <f t="array" aca="1" ref="N315" ca="1">IF(TablaDatosCompletos[[#This Row],[UsarAI]]="NO",0,INDIRECT(CONCATENATE(TablaDatosCompletos[[#This Row],[CodigoProyecto]],"!E",CELL("fila",INDIRECT(TablaDatosCompletos[[#This Row],[Referencia]]))+2)))</f>
        <v>0</v>
      </c>
      <c r="O315" s="134" t="str" cm="1">
        <f t="array" aca="1" ref="O315" ca="1">IF(INDIRECT(CONCATENATE(TablaDatosCompletos[[#This Row],[CodigoProyecto]],"!E",CELL("fila",INDIRECT(TablaDatosCompletos[[#This Row],[Referencia]]))+6))=0,"",INDIRECT(CONCATENATE(TablaDatosCompletos[[#This Row],[CodigoProyecto]],"!E",CELL("fila",INDIRECT(TablaDatosCompletos[[#This Row],[Referencia]]))+6)))</f>
        <v>RCO31</v>
      </c>
      <c r="P315" s="134" t="str" cm="1">
        <f t="array" aca="1" ref="P315"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315" s="134" cm="1">
        <f t="array" aca="1" ref="Q315" ca="1">IF(TablaDatosCompletos[[#This Row],[UsarAI]]="NO",0,INDIRECT(CONCATENATE(TablaDatosCompletos[[#This Row],[CodigoProyecto]],"!H",CELL("fila",INDIRECT(TablaDatosCompletos[[#This Row],[Referencia]]))+6)))</f>
        <v>0</v>
      </c>
      <c r="R315" s="134" t="str" cm="1">
        <f t="array" aca="1" ref="R315" ca="1">IF(INDIRECT(CONCATENATE(TablaDatosCompletos[[#This Row],[CodigoProyecto]],"!G",CELL("fila",INDIRECT(TablaDatosCompletos[[#This Row],[Referencia]]))+6))=0,"",INDIRECT(CONCATENATE(TablaDatosCompletos[[#This Row],[CodigoProyecto]],"!G",CELL("fila",INDIRECT(TablaDatosCompletos[[#This Row],[Referencia]]))+6)))</f>
        <v>RCO31: Km</v>
      </c>
      <c r="S315" s="137" t="str" cm="1">
        <f t="array" aca="1" ref="S315" ca="1">IF(INDIRECT(CONCATENATE(TablaDatosCompletos[[#This Row],[CodigoProyecto]],"!E",CELL("fila",INDIRECT(TablaDatosCompletos[[#This Row],[Referencia]]))+7))=0,"",INDIRECT(CONCATENATE(TablaDatosCompletos[[#This Row],[CodigoProyecto]],"!E",CELL("fila",INDIRECT(TablaDatosCompletos[[#This Row],[Referencia]]))+7)))</f>
        <v>RCR42</v>
      </c>
      <c r="T315" s="135" t="str" cm="1">
        <f t="array" aca="1" ref="T315"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315" s="135" cm="1">
        <f t="array" aca="1" ref="U315" ca="1">IF(TablaDatosCompletos[[#This Row],[UsarAI]]="NO",0,INDIRECT(CONCATENATE(TablaDatosCompletos[[#This Row],[CodigoProyecto]],"!H",CELL("fila",INDIRECT(TablaDatosCompletos[[#This Row],[Referencia]]))+7)))</f>
        <v>0</v>
      </c>
      <c r="V315" s="135" t="str" cm="1">
        <f t="array" aca="1" ref="V315" ca="1">IF(INDIRECT(CONCATENATE(TablaDatosCompletos[[#This Row],[CodigoProyecto]],"!G",CELL("fila",INDIRECT(TablaDatosCompletos[[#This Row],[Referencia]]))+7))=0,"",INDIRECT(CONCATENATE(TablaDatosCompletos[[#This Row],[CodigoProyecto]],"!G",CELL("fila",INDIRECT(TablaDatosCompletos[[#This Row],[Referencia]]))+7)))</f>
        <v>RCR 42:  Personas</v>
      </c>
    </row>
    <row r="316" spans="1:22" ht="58" x14ac:dyDescent="0.35">
      <c r="A316" s="128">
        <f>DatosGenerales!$D$7</f>
        <v>0</v>
      </c>
      <c r="B316" s="128">
        <f>DatosGenerales!$D$11</f>
        <v>0</v>
      </c>
      <c r="C316" s="128" cm="1">
        <f t="array" aca="1" ref="C316" ca="1">INDIRECT(CONCATENATE(TablaDatosCompletos[[#This Row],[CodigoProyecto]],"!$E$3"))</f>
        <v>0</v>
      </c>
      <c r="D316" s="128" t="str">
        <f ca="1">IF(TablaDatosCompletos[[#This Row],[Proyecto]]=0,"NO","SI")</f>
        <v>NO</v>
      </c>
      <c r="E316" s="129" t="s">
        <v>22</v>
      </c>
      <c r="F316" s="130" t="s">
        <v>227</v>
      </c>
      <c r="G316" s="131" t="s">
        <v>74</v>
      </c>
      <c r="H316" s="132" t="s">
        <v>51</v>
      </c>
      <c r="I316" s="133" t="s">
        <v>52</v>
      </c>
      <c r="J316" s="129" t="s">
        <v>119</v>
      </c>
      <c r="K316" s="134" t="s">
        <v>120</v>
      </c>
      <c r="L316" s="134" t="s">
        <v>673</v>
      </c>
      <c r="M316" s="135" t="str" cm="1">
        <f t="array" aca="1" ref="M316" ca="1">IF(INDIRECT(CONCATENATE(TablaDatosCompletos[[#This Row],[CodigoProyecto]],"!B",CELL("fila",INDIRECT(TablaDatosCompletos[[#This Row],[Referencia]]))))="Incluir","SI","NO")</f>
        <v>NO</v>
      </c>
      <c r="N316" s="136" cm="1">
        <f t="array" aca="1" ref="N316" ca="1">IF(TablaDatosCompletos[[#This Row],[UsarAI]]="NO",0,INDIRECT(CONCATENATE(TablaDatosCompletos[[#This Row],[CodigoProyecto]],"!E",CELL("fila",INDIRECT(TablaDatosCompletos[[#This Row],[Referencia]]))+2)))</f>
        <v>0</v>
      </c>
      <c r="O316" s="134" t="str" cm="1">
        <f t="array" aca="1" ref="O316" ca="1">IF(INDIRECT(CONCATENATE(TablaDatosCompletos[[#This Row],[CodigoProyecto]],"!E",CELL("fila",INDIRECT(TablaDatosCompletos[[#This Row],[Referencia]]))+6))=0,"",INDIRECT(CONCATENATE(TablaDatosCompletos[[#This Row],[CodigoProyecto]],"!E",CELL("fila",INDIRECT(TablaDatosCompletos[[#This Row],[Referencia]]))+6)))</f>
        <v>RCO34</v>
      </c>
      <c r="P316" s="134" t="str" cm="1">
        <f t="array" aca="1" ref="P316"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16" s="134" cm="1">
        <f t="array" aca="1" ref="Q316" ca="1">IF(TablaDatosCompletos[[#This Row],[UsarAI]]="NO",0,INDIRECT(CONCATENATE(TablaDatosCompletos[[#This Row],[CodigoProyecto]],"!H",CELL("fila",INDIRECT(TablaDatosCompletos[[#This Row],[Referencia]]))+6)))</f>
        <v>0</v>
      </c>
      <c r="R316" s="134" t="str" cm="1">
        <f t="array" aca="1" ref="R316" ca="1">IF(INDIRECT(CONCATENATE(TablaDatosCompletos[[#This Row],[CodigoProyecto]],"!G",CELL("fila",INDIRECT(TablaDatosCompletos[[#This Row],[Referencia]]))+6))=0,"",INDIRECT(CONCATENATE(TablaDatosCompletos[[#This Row],[CodigoProyecto]],"!G",CELL("fila",INDIRECT(TablaDatosCompletos[[#This Row],[Referencia]]))+6)))</f>
        <v>RCO 34: Toneladas/año</v>
      </c>
      <c r="S316" s="137" t="str" cm="1">
        <f t="array" aca="1" ref="S316" ca="1">IF(INDIRECT(CONCATENATE(TablaDatosCompletos[[#This Row],[CodigoProyecto]],"!E",CELL("fila",INDIRECT(TablaDatosCompletos[[#This Row],[Referencia]]))+7))=0,"",INDIRECT(CONCATENATE(TablaDatosCompletos[[#This Row],[CodigoProyecto]],"!E",CELL("fila",INDIRECT(TablaDatosCompletos[[#This Row],[Referencia]]))+7)))</f>
        <v>RCR103</v>
      </c>
      <c r="T316" s="135" t="str" cm="1">
        <f t="array" aca="1" ref="T316"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16" s="135" cm="1">
        <f t="array" aca="1" ref="U316" ca="1">IF(TablaDatosCompletos[[#This Row],[UsarAI]]="NO",0,INDIRECT(CONCATENATE(TablaDatosCompletos[[#This Row],[CodigoProyecto]],"!H",CELL("fila",INDIRECT(TablaDatosCompletos[[#This Row],[Referencia]]))+7)))</f>
        <v>0</v>
      </c>
      <c r="V316" s="135" t="str" cm="1">
        <f t="array" aca="1" ref="V316" ca="1">IF(INDIRECT(CONCATENATE(TablaDatosCompletos[[#This Row],[CodigoProyecto]],"!G",CELL("fila",INDIRECT(TablaDatosCompletos[[#This Row],[Referencia]]))+7))=0,"",INDIRECT(CONCATENATE(TablaDatosCompletos[[#This Row],[CodigoProyecto]],"!G",CELL("fila",INDIRECT(TablaDatosCompletos[[#This Row],[Referencia]]))+7)))</f>
        <v>RCR 103: Toneladas/ año</v>
      </c>
    </row>
    <row r="317" spans="1:22" ht="43.5" x14ac:dyDescent="0.35">
      <c r="A317" s="128">
        <f>DatosGenerales!$D$7</f>
        <v>0</v>
      </c>
      <c r="B317" s="128">
        <f>DatosGenerales!$D$11</f>
        <v>0</v>
      </c>
      <c r="C317" s="128" cm="1">
        <f t="array" aca="1" ref="C317" ca="1">INDIRECT(CONCATENATE(TablaDatosCompletos[[#This Row],[CodigoProyecto]],"!$E$3"))</f>
        <v>0</v>
      </c>
      <c r="D317" s="128" t="str">
        <f ca="1">IF(TablaDatosCompletos[[#This Row],[Proyecto]]=0,"NO","SI")</f>
        <v>NO</v>
      </c>
      <c r="E317" s="129" t="s">
        <v>22</v>
      </c>
      <c r="F317" s="130" t="s">
        <v>227</v>
      </c>
      <c r="G317" s="131" t="s">
        <v>74</v>
      </c>
      <c r="H317" s="132" t="s">
        <v>51</v>
      </c>
      <c r="I317" s="133" t="s">
        <v>52</v>
      </c>
      <c r="J317" s="129" t="s">
        <v>121</v>
      </c>
      <c r="K317" s="134" t="s">
        <v>122</v>
      </c>
      <c r="L317" s="134" t="s">
        <v>674</v>
      </c>
      <c r="M317" s="135" t="str" cm="1">
        <f t="array" aca="1" ref="M317" ca="1">IF(INDIRECT(CONCATENATE(TablaDatosCompletos[[#This Row],[CodigoProyecto]],"!B",CELL("fila",INDIRECT(TablaDatosCompletos[[#This Row],[Referencia]]))))="Incluir","SI","NO")</f>
        <v>NO</v>
      </c>
      <c r="N317" s="136" cm="1">
        <f t="array" aca="1" ref="N317" ca="1">IF(TablaDatosCompletos[[#This Row],[UsarAI]]="NO",0,INDIRECT(CONCATENATE(TablaDatosCompletos[[#This Row],[CodigoProyecto]],"!E",CELL("fila",INDIRECT(TablaDatosCompletos[[#This Row],[Referencia]]))+2)))</f>
        <v>0</v>
      </c>
      <c r="O317" s="134" t="str" cm="1">
        <f t="array" aca="1" ref="O317" ca="1">IF(INDIRECT(CONCATENATE(TablaDatosCompletos[[#This Row],[CodigoProyecto]],"!E",CELL("fila",INDIRECT(TablaDatosCompletos[[#This Row],[Referencia]]))+6))=0,"",INDIRECT(CONCATENATE(TablaDatosCompletos[[#This Row],[CodigoProyecto]],"!E",CELL("fila",INDIRECT(TablaDatosCompletos[[#This Row],[Referencia]]))+6)))</f>
        <v>RCO34</v>
      </c>
      <c r="P317" s="134" t="str" cm="1">
        <f t="array" aca="1" ref="P317"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17" s="134" cm="1">
        <f t="array" aca="1" ref="Q317" ca="1">IF(TablaDatosCompletos[[#This Row],[UsarAI]]="NO",0,INDIRECT(CONCATENATE(TablaDatosCompletos[[#This Row],[CodigoProyecto]],"!H",CELL("fila",INDIRECT(TablaDatosCompletos[[#This Row],[Referencia]]))+6)))</f>
        <v>0</v>
      </c>
      <c r="R317" s="134" t="str" cm="1">
        <f t="array" aca="1" ref="R317" ca="1">IF(INDIRECT(CONCATENATE(TablaDatosCompletos[[#This Row],[CodigoProyecto]],"!G",CELL("fila",INDIRECT(TablaDatosCompletos[[#This Row],[Referencia]]))+6))=0,"",INDIRECT(CONCATENATE(TablaDatosCompletos[[#This Row],[CodigoProyecto]],"!G",CELL("fila",INDIRECT(TablaDatosCompletos[[#This Row],[Referencia]]))+6)))</f>
        <v>RCO 34: Toneladas/año</v>
      </c>
      <c r="S317" s="137" t="str" cm="1">
        <f t="array" aca="1" ref="S317" ca="1">IF(INDIRECT(CONCATENATE(TablaDatosCompletos[[#This Row],[CodigoProyecto]],"!E",CELL("fila",INDIRECT(TablaDatosCompletos[[#This Row],[Referencia]]))+7))=0,"",INDIRECT(CONCATENATE(TablaDatosCompletos[[#This Row],[CodigoProyecto]],"!E",CELL("fila",INDIRECT(TablaDatosCompletos[[#This Row],[Referencia]]))+7)))</f>
        <v>RCR103</v>
      </c>
      <c r="T317" s="135" t="str" cm="1">
        <f t="array" aca="1" ref="T317"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17" s="135" cm="1">
        <f t="array" aca="1" ref="U317" ca="1">IF(TablaDatosCompletos[[#This Row],[UsarAI]]="NO",0,INDIRECT(CONCATENATE(TablaDatosCompletos[[#This Row],[CodigoProyecto]],"!H",CELL("fila",INDIRECT(TablaDatosCompletos[[#This Row],[Referencia]]))+7)))</f>
        <v>0</v>
      </c>
      <c r="V317" s="135" t="str" cm="1">
        <f t="array" aca="1" ref="V317" ca="1">IF(INDIRECT(CONCATENATE(TablaDatosCompletos[[#This Row],[CodigoProyecto]],"!G",CELL("fila",INDIRECT(TablaDatosCompletos[[#This Row],[Referencia]]))+7))=0,"",INDIRECT(CONCATENATE(TablaDatosCompletos[[#This Row],[CodigoProyecto]],"!G",CELL("fila",INDIRECT(TablaDatosCompletos[[#This Row],[Referencia]]))+7)))</f>
        <v>RCR 103: Toneladas/ año</v>
      </c>
    </row>
    <row r="318" spans="1:22" ht="58" x14ac:dyDescent="0.35">
      <c r="A318" s="128">
        <f>DatosGenerales!$D$7</f>
        <v>0</v>
      </c>
      <c r="B318" s="128">
        <f>DatosGenerales!$D$11</f>
        <v>0</v>
      </c>
      <c r="C318" s="128" cm="1">
        <f t="array" aca="1" ref="C318" ca="1">INDIRECT(CONCATENATE(TablaDatosCompletos[[#This Row],[CodigoProyecto]],"!$E$3"))</f>
        <v>0</v>
      </c>
      <c r="D318" s="128" t="str">
        <f ca="1">IF(TablaDatosCompletos[[#This Row],[Proyecto]]=0,"NO","SI")</f>
        <v>NO</v>
      </c>
      <c r="E318" s="129" t="s">
        <v>22</v>
      </c>
      <c r="F318" s="130" t="s">
        <v>227</v>
      </c>
      <c r="G318" s="131" t="s">
        <v>74</v>
      </c>
      <c r="H318" s="132" t="s">
        <v>51</v>
      </c>
      <c r="I318" s="133" t="s">
        <v>52</v>
      </c>
      <c r="J318" s="129" t="s">
        <v>123</v>
      </c>
      <c r="K318" s="134" t="s">
        <v>124</v>
      </c>
      <c r="L318" s="134" t="s">
        <v>675</v>
      </c>
      <c r="M318" s="135" t="str" cm="1">
        <f t="array" aca="1" ref="M318" ca="1">IF(INDIRECT(CONCATENATE(TablaDatosCompletos[[#This Row],[CodigoProyecto]],"!B",CELL("fila",INDIRECT(TablaDatosCompletos[[#This Row],[Referencia]]))))="Incluir","SI","NO")</f>
        <v>NO</v>
      </c>
      <c r="N318" s="136" cm="1">
        <f t="array" aca="1" ref="N318" ca="1">IF(TablaDatosCompletos[[#This Row],[UsarAI]]="NO",0,INDIRECT(CONCATENATE(TablaDatosCompletos[[#This Row],[CodigoProyecto]],"!E",CELL("fila",INDIRECT(TablaDatosCompletos[[#This Row],[Referencia]]))+2)))</f>
        <v>0</v>
      </c>
      <c r="O318" s="134" t="str" cm="1">
        <f t="array" aca="1" ref="O318" ca="1">IF(INDIRECT(CONCATENATE(TablaDatosCompletos[[#This Row],[CodigoProyecto]],"!E",CELL("fila",INDIRECT(TablaDatosCompletos[[#This Row],[Referencia]]))+6))=0,"",INDIRECT(CONCATENATE(TablaDatosCompletos[[#This Row],[CodigoProyecto]],"!E",CELL("fila",INDIRECT(TablaDatosCompletos[[#This Row],[Referencia]]))+6)))</f>
        <v>RCO34</v>
      </c>
      <c r="P318" s="134" t="str" cm="1">
        <f t="array" aca="1" ref="P318"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18" s="134" cm="1">
        <f t="array" aca="1" ref="Q318" ca="1">IF(TablaDatosCompletos[[#This Row],[UsarAI]]="NO",0,INDIRECT(CONCATENATE(TablaDatosCompletos[[#This Row],[CodigoProyecto]],"!H",CELL("fila",INDIRECT(TablaDatosCompletos[[#This Row],[Referencia]]))+6)))</f>
        <v>0</v>
      </c>
      <c r="R318" s="134" t="str" cm="1">
        <f t="array" aca="1" ref="R318" ca="1">IF(INDIRECT(CONCATENATE(TablaDatosCompletos[[#This Row],[CodigoProyecto]],"!G",CELL("fila",INDIRECT(TablaDatosCompletos[[#This Row],[Referencia]]))+6))=0,"",INDIRECT(CONCATENATE(TablaDatosCompletos[[#This Row],[CodigoProyecto]],"!G",CELL("fila",INDIRECT(TablaDatosCompletos[[#This Row],[Referencia]]))+6)))</f>
        <v>RCO 34: Toneladas/año</v>
      </c>
      <c r="S318" s="137" t="str" cm="1">
        <f t="array" aca="1" ref="S318" ca="1">IF(INDIRECT(CONCATENATE(TablaDatosCompletos[[#This Row],[CodigoProyecto]],"!E",CELL("fila",INDIRECT(TablaDatosCompletos[[#This Row],[Referencia]]))+7))=0,"",INDIRECT(CONCATENATE(TablaDatosCompletos[[#This Row],[CodigoProyecto]],"!E",CELL("fila",INDIRECT(TablaDatosCompletos[[#This Row],[Referencia]]))+7)))</f>
        <v>RCR103</v>
      </c>
      <c r="T318" s="135" t="str" cm="1">
        <f t="array" aca="1" ref="T318"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18" s="135" cm="1">
        <f t="array" aca="1" ref="U318" ca="1">IF(TablaDatosCompletos[[#This Row],[UsarAI]]="NO",0,INDIRECT(CONCATENATE(TablaDatosCompletos[[#This Row],[CodigoProyecto]],"!H",CELL("fila",INDIRECT(TablaDatosCompletos[[#This Row],[Referencia]]))+7)))</f>
        <v>0</v>
      </c>
      <c r="V318" s="135" t="str" cm="1">
        <f t="array" aca="1" ref="V318" ca="1">IF(INDIRECT(CONCATENATE(TablaDatosCompletos[[#This Row],[CodigoProyecto]],"!G",CELL("fila",INDIRECT(TablaDatosCompletos[[#This Row],[Referencia]]))+7))=0,"",INDIRECT(CONCATENATE(TablaDatosCompletos[[#This Row],[CodigoProyecto]],"!G",CELL("fila",INDIRECT(TablaDatosCompletos[[#This Row],[Referencia]]))+7)))</f>
        <v>RCR 103: Toneladas/ año</v>
      </c>
    </row>
    <row r="319" spans="1:22" ht="116" x14ac:dyDescent="0.35">
      <c r="A319" s="128">
        <f>DatosGenerales!$D$7</f>
        <v>0</v>
      </c>
      <c r="B319" s="128">
        <f>DatosGenerales!$D$11</f>
        <v>0</v>
      </c>
      <c r="C319" s="128" cm="1">
        <f t="array" aca="1" ref="C319" ca="1">INDIRECT(CONCATENATE(TablaDatosCompletos[[#This Row],[CodigoProyecto]],"!$E$3"))</f>
        <v>0</v>
      </c>
      <c r="D319" s="128" t="str">
        <f ca="1">IF(TablaDatosCompletos[[#This Row],[Proyecto]]=0,"NO","SI")</f>
        <v>NO</v>
      </c>
      <c r="E319" s="129" t="s">
        <v>22</v>
      </c>
      <c r="F319" s="130" t="s">
        <v>227</v>
      </c>
      <c r="G319" s="131" t="s">
        <v>74</v>
      </c>
      <c r="H319" s="132" t="s">
        <v>51</v>
      </c>
      <c r="I319" s="133" t="s">
        <v>52</v>
      </c>
      <c r="J319" s="129" t="s">
        <v>125</v>
      </c>
      <c r="K319" s="134" t="s">
        <v>126</v>
      </c>
      <c r="L319" s="134" t="s">
        <v>676</v>
      </c>
      <c r="M319" s="135" t="str" cm="1">
        <f t="array" aca="1" ref="M319" ca="1">IF(INDIRECT(CONCATENATE(TablaDatosCompletos[[#This Row],[CodigoProyecto]],"!B",CELL("fila",INDIRECT(TablaDatosCompletos[[#This Row],[Referencia]]))))="Incluir","SI","NO")</f>
        <v>NO</v>
      </c>
      <c r="N319" s="136" cm="1">
        <f t="array" aca="1" ref="N319" ca="1">IF(TablaDatosCompletos[[#This Row],[UsarAI]]="NO",0,INDIRECT(CONCATENATE(TablaDatosCompletos[[#This Row],[CodigoProyecto]],"!E",CELL("fila",INDIRECT(TablaDatosCompletos[[#This Row],[Referencia]]))+2)))</f>
        <v>0</v>
      </c>
      <c r="O319" s="134" t="str" cm="1">
        <f t="array" aca="1" ref="O319" ca="1">IF(INDIRECT(CONCATENATE(TablaDatosCompletos[[#This Row],[CodigoProyecto]],"!E",CELL("fila",INDIRECT(TablaDatosCompletos[[#This Row],[Referencia]]))+6))=0,"",INDIRECT(CONCATENATE(TablaDatosCompletos[[#This Row],[CodigoProyecto]],"!E",CELL("fila",INDIRECT(TablaDatosCompletos[[#This Row],[Referencia]]))+6)))</f>
        <v>RCO38</v>
      </c>
      <c r="P319" s="134" t="str" cm="1">
        <f t="array" aca="1" ref="P319"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19" s="134" cm="1">
        <f t="array" aca="1" ref="Q319" ca="1">IF(TablaDatosCompletos[[#This Row],[UsarAI]]="NO",0,INDIRECT(CONCATENATE(TablaDatosCompletos[[#This Row],[CodigoProyecto]],"!H",CELL("fila",INDIRECT(TablaDatosCompletos[[#This Row],[Referencia]]))+6)))</f>
        <v>0</v>
      </c>
      <c r="R319" s="134" t="str" cm="1">
        <f t="array" aca="1" ref="R319" ca="1">IF(INDIRECT(CONCATENATE(TablaDatosCompletos[[#This Row],[CodigoProyecto]],"!G",CELL("fila",INDIRECT(TablaDatosCompletos[[#This Row],[Referencia]]))+6))=0,"",INDIRECT(CONCATENATE(TablaDatosCompletos[[#This Row],[CodigoProyecto]],"!G",CELL("fila",INDIRECT(TablaDatosCompletos[[#This Row],[Referencia]]))+6)))</f>
        <v>RCO 38: Hectáreas</v>
      </c>
      <c r="S319" s="137" t="str" cm="1">
        <f t="array" aca="1" ref="S319" ca="1">IF(INDIRECT(CONCATENATE(TablaDatosCompletos[[#This Row],[CodigoProyecto]],"!E",CELL("fila",INDIRECT(TablaDatosCompletos[[#This Row],[Referencia]]))+7))=0,"",INDIRECT(CONCATENATE(TablaDatosCompletos[[#This Row],[CodigoProyecto]],"!E",CELL("fila",INDIRECT(TablaDatosCompletos[[#This Row],[Referencia]]))+7)))</f>
        <v>RCR52</v>
      </c>
      <c r="T319" s="135" t="str" cm="1">
        <f t="array" aca="1" ref="T319"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319" s="135" cm="1">
        <f t="array" aca="1" ref="U319" ca="1">IF(TablaDatosCompletos[[#This Row],[UsarAI]]="NO",0,INDIRECT(CONCATENATE(TablaDatosCompletos[[#This Row],[CodigoProyecto]],"!H",CELL("fila",INDIRECT(TablaDatosCompletos[[#This Row],[Referencia]]))+7)))</f>
        <v>0</v>
      </c>
      <c r="V319" s="135" t="str" cm="1">
        <f t="array" aca="1" ref="V319" ca="1">IF(INDIRECT(CONCATENATE(TablaDatosCompletos[[#This Row],[CodigoProyecto]],"!G",CELL("fila",INDIRECT(TablaDatosCompletos[[#This Row],[Referencia]]))+7))=0,"",INDIRECT(CONCATENATE(TablaDatosCompletos[[#This Row],[CodigoProyecto]],"!G",CELL("fila",INDIRECT(TablaDatosCompletos[[#This Row],[Referencia]]))+7)))</f>
        <v>RCR 52: Hectáreas</v>
      </c>
    </row>
    <row r="320" spans="1:22" ht="116" x14ac:dyDescent="0.35">
      <c r="A320" s="128">
        <f>DatosGenerales!$D$7</f>
        <v>0</v>
      </c>
      <c r="B320" s="128">
        <f>DatosGenerales!$D$11</f>
        <v>0</v>
      </c>
      <c r="C320" s="128" cm="1">
        <f t="array" aca="1" ref="C320" ca="1">INDIRECT(CONCATENATE(TablaDatosCompletos[[#This Row],[CodigoProyecto]],"!$E$3"))</f>
        <v>0</v>
      </c>
      <c r="D320" s="128" t="str">
        <f ca="1">IF(TablaDatosCompletos[[#This Row],[Proyecto]]=0,"NO","SI")</f>
        <v>NO</v>
      </c>
      <c r="E320" s="129" t="s">
        <v>22</v>
      </c>
      <c r="F320" s="130" t="s">
        <v>227</v>
      </c>
      <c r="G320" s="131" t="s">
        <v>74</v>
      </c>
      <c r="H320" s="132" t="s">
        <v>51</v>
      </c>
      <c r="I320" s="133" t="s">
        <v>52</v>
      </c>
      <c r="J320" s="129" t="s">
        <v>127</v>
      </c>
      <c r="K320" s="134" t="s">
        <v>128</v>
      </c>
      <c r="L320" s="134" t="s">
        <v>677</v>
      </c>
      <c r="M320" s="135" t="str" cm="1">
        <f t="array" aca="1" ref="M320" ca="1">IF(INDIRECT(CONCATENATE(TablaDatosCompletos[[#This Row],[CodigoProyecto]],"!B",CELL("fila",INDIRECT(TablaDatosCompletos[[#This Row],[Referencia]]))))="Incluir","SI","NO")</f>
        <v>NO</v>
      </c>
      <c r="N320" s="136" cm="1">
        <f t="array" aca="1" ref="N320" ca="1">IF(TablaDatosCompletos[[#This Row],[UsarAI]]="NO",0,INDIRECT(CONCATENATE(TablaDatosCompletos[[#This Row],[CodigoProyecto]],"!E",CELL("fila",INDIRECT(TablaDatosCompletos[[#This Row],[Referencia]]))+2)))</f>
        <v>0</v>
      </c>
      <c r="O320" s="134" t="str" cm="1">
        <f t="array" aca="1" ref="O320" ca="1">IF(INDIRECT(CONCATENATE(TablaDatosCompletos[[#This Row],[CodigoProyecto]],"!E",CELL("fila",INDIRECT(TablaDatosCompletos[[#This Row],[Referencia]]))+6))=0,"",INDIRECT(CONCATENATE(TablaDatosCompletos[[#This Row],[CodigoProyecto]],"!E",CELL("fila",INDIRECT(TablaDatosCompletos[[#This Row],[Referencia]]))+6)))</f>
        <v>RCO38</v>
      </c>
      <c r="P320" s="134" t="str" cm="1">
        <f t="array" aca="1" ref="P320"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20" s="134" cm="1">
        <f t="array" aca="1" ref="Q320" ca="1">IF(TablaDatosCompletos[[#This Row],[UsarAI]]="NO",0,INDIRECT(CONCATENATE(TablaDatosCompletos[[#This Row],[CodigoProyecto]],"!H",CELL("fila",INDIRECT(TablaDatosCompletos[[#This Row],[Referencia]]))+6)))</f>
        <v>0</v>
      </c>
      <c r="R320" s="134" t="str" cm="1">
        <f t="array" aca="1" ref="R320" ca="1">IF(INDIRECT(CONCATENATE(TablaDatosCompletos[[#This Row],[CodigoProyecto]],"!G",CELL("fila",INDIRECT(TablaDatosCompletos[[#This Row],[Referencia]]))+6))=0,"",INDIRECT(CONCATENATE(TablaDatosCompletos[[#This Row],[CodigoProyecto]],"!G",CELL("fila",INDIRECT(TablaDatosCompletos[[#This Row],[Referencia]]))+6)))</f>
        <v>RCO 38: Hectáreas</v>
      </c>
      <c r="S320" s="137" t="str" cm="1">
        <f t="array" aca="1" ref="S320" ca="1">IF(INDIRECT(CONCATENATE(TablaDatosCompletos[[#This Row],[CodigoProyecto]],"!E",CELL("fila",INDIRECT(TablaDatosCompletos[[#This Row],[Referencia]]))+7))=0,"",INDIRECT(CONCATENATE(TablaDatosCompletos[[#This Row],[CodigoProyecto]],"!E",CELL("fila",INDIRECT(TablaDatosCompletos[[#This Row],[Referencia]]))+7)))</f>
        <v>RCR52</v>
      </c>
      <c r="T320" s="135" t="str" cm="1">
        <f t="array" aca="1" ref="T320"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320" s="135" cm="1">
        <f t="array" aca="1" ref="U320" ca="1">IF(TablaDatosCompletos[[#This Row],[UsarAI]]="NO",0,INDIRECT(CONCATENATE(TablaDatosCompletos[[#This Row],[CodigoProyecto]],"!H",CELL("fila",INDIRECT(TablaDatosCompletos[[#This Row],[Referencia]]))+7)))</f>
        <v>0</v>
      </c>
      <c r="V320" s="135" t="str" cm="1">
        <f t="array" aca="1" ref="V320" ca="1">IF(INDIRECT(CONCATENATE(TablaDatosCompletos[[#This Row],[CodigoProyecto]],"!G",CELL("fila",INDIRECT(TablaDatosCompletos[[#This Row],[Referencia]]))+7))=0,"",INDIRECT(CONCATENATE(TablaDatosCompletos[[#This Row],[CodigoProyecto]],"!G",CELL("fila",INDIRECT(TablaDatosCompletos[[#This Row],[Referencia]]))+7)))</f>
        <v>RCR 52: Hectáreas</v>
      </c>
    </row>
    <row r="321" spans="1:22" ht="72.5" x14ac:dyDescent="0.35">
      <c r="A321" s="128">
        <f>DatosGenerales!$D$7</f>
        <v>0</v>
      </c>
      <c r="B321" s="128">
        <f>DatosGenerales!$D$11</f>
        <v>0</v>
      </c>
      <c r="C321" s="128" cm="1">
        <f t="array" aca="1" ref="C321" ca="1">INDIRECT(CONCATENATE(TablaDatosCompletos[[#This Row],[CodigoProyecto]],"!$E$3"))</f>
        <v>0</v>
      </c>
      <c r="D321" s="128" t="str">
        <f ca="1">IF(TablaDatosCompletos[[#This Row],[Proyecto]]=0,"NO","SI")</f>
        <v>NO</v>
      </c>
      <c r="E321" s="129" t="s">
        <v>22</v>
      </c>
      <c r="F321" s="130" t="s">
        <v>227</v>
      </c>
      <c r="G321" s="131" t="s">
        <v>74</v>
      </c>
      <c r="H321" s="132" t="s">
        <v>53</v>
      </c>
      <c r="I321" s="133" t="s">
        <v>54</v>
      </c>
      <c r="J321" s="129" t="s">
        <v>129</v>
      </c>
      <c r="K321" s="134" t="s">
        <v>130</v>
      </c>
      <c r="L321" s="134" t="s">
        <v>678</v>
      </c>
      <c r="M321" s="135" t="str" cm="1">
        <f t="array" aca="1" ref="M321" ca="1">IF(INDIRECT(CONCATENATE(TablaDatosCompletos[[#This Row],[CodigoProyecto]],"!B",CELL("fila",INDIRECT(TablaDatosCompletos[[#This Row],[Referencia]]))))="Incluir","SI","NO")</f>
        <v>NO</v>
      </c>
      <c r="N321" s="136" cm="1">
        <f t="array" aca="1" ref="N321" ca="1">IF(TablaDatosCompletos[[#This Row],[UsarAI]]="NO",0,INDIRECT(CONCATENATE(TablaDatosCompletos[[#This Row],[CodigoProyecto]],"!E",CELL("fila",INDIRECT(TablaDatosCompletos[[#This Row],[Referencia]]))+2)))</f>
        <v>0</v>
      </c>
      <c r="O321" s="134" t="str" cm="1">
        <f t="array" aca="1" ref="O321" ca="1">IF(INDIRECT(CONCATENATE(TablaDatosCompletos[[#This Row],[CodigoProyecto]],"!E",CELL("fila",INDIRECT(TablaDatosCompletos[[#This Row],[Referencia]]))+6))=0,"",INDIRECT(CONCATENATE(TablaDatosCompletos[[#This Row],[CodigoProyecto]],"!E",CELL("fila",INDIRECT(TablaDatosCompletos[[#This Row],[Referencia]]))+6)))</f>
        <v>RCO38</v>
      </c>
      <c r="P321" s="134" t="str" cm="1">
        <f t="array" aca="1" ref="P321"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21" s="134" cm="1">
        <f t="array" aca="1" ref="Q321" ca="1">IF(TablaDatosCompletos[[#This Row],[UsarAI]]="NO",0,INDIRECT(CONCATENATE(TablaDatosCompletos[[#This Row],[CodigoProyecto]],"!H",CELL("fila",INDIRECT(TablaDatosCompletos[[#This Row],[Referencia]]))+6)))</f>
        <v>0</v>
      </c>
      <c r="R321" s="134" t="str" cm="1">
        <f t="array" aca="1" ref="R321" ca="1">IF(INDIRECT(CONCATENATE(TablaDatosCompletos[[#This Row],[CodigoProyecto]],"!G",CELL("fila",INDIRECT(TablaDatosCompletos[[#This Row],[Referencia]]))+6))=0,"",INDIRECT(CONCATENATE(TablaDatosCompletos[[#This Row],[CodigoProyecto]],"!G",CELL("fila",INDIRECT(TablaDatosCompletos[[#This Row],[Referencia]]))+6)))</f>
        <v>RCO 38: Hectáreas</v>
      </c>
      <c r="S321" s="137" t="str" cm="1">
        <f t="array" aca="1" ref="S321" ca="1">IF(INDIRECT(CONCATENATE(TablaDatosCompletos[[#This Row],[CodigoProyecto]],"!E",CELL("fila",INDIRECT(TablaDatosCompletos[[#This Row],[Referencia]]))+7))=0,"",INDIRECT(CONCATENATE(TablaDatosCompletos[[#This Row],[CodigoProyecto]],"!E",CELL("fila",INDIRECT(TablaDatosCompletos[[#This Row],[Referencia]]))+7)))</f>
        <v>RCR50</v>
      </c>
      <c r="T321" s="135" t="str" cm="1">
        <f t="array" aca="1" ref="T321"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321" s="135" cm="1">
        <f t="array" aca="1" ref="U321" ca="1">IF(TablaDatosCompletos[[#This Row],[UsarAI]]="NO",0,INDIRECT(CONCATENATE(TablaDatosCompletos[[#This Row],[CodigoProyecto]],"!H",CELL("fila",INDIRECT(TablaDatosCompletos[[#This Row],[Referencia]]))+7)))</f>
        <v>0</v>
      </c>
      <c r="V321" s="135" t="str" cm="1">
        <f t="array" aca="1" ref="V321" ca="1">IF(INDIRECT(CONCATENATE(TablaDatosCompletos[[#This Row],[CodigoProyecto]],"!G",CELL("fila",INDIRECT(TablaDatosCompletos[[#This Row],[Referencia]]))+7))=0,"",INDIRECT(CONCATENATE(TablaDatosCompletos[[#This Row],[CodigoProyecto]],"!G",CELL("fila",INDIRECT(TablaDatosCompletos[[#This Row],[Referencia]]))+7)))</f>
        <v>RCR 50: Personas</v>
      </c>
    </row>
    <row r="322" spans="1:22" ht="72.5" x14ac:dyDescent="0.35">
      <c r="A322" s="128">
        <f>DatosGenerales!$D$7</f>
        <v>0</v>
      </c>
      <c r="B322" s="128">
        <f>DatosGenerales!$D$11</f>
        <v>0</v>
      </c>
      <c r="C322" s="128" cm="1">
        <f t="array" aca="1" ref="C322" ca="1">INDIRECT(CONCATENATE(TablaDatosCompletos[[#This Row],[CodigoProyecto]],"!$E$3"))</f>
        <v>0</v>
      </c>
      <c r="D322" s="128" t="str">
        <f ca="1">IF(TablaDatosCompletos[[#This Row],[Proyecto]]=0,"NO","SI")</f>
        <v>NO</v>
      </c>
      <c r="E322" s="129" t="s">
        <v>22</v>
      </c>
      <c r="F322" s="130" t="s">
        <v>227</v>
      </c>
      <c r="G322" s="131" t="s">
        <v>74</v>
      </c>
      <c r="H322" s="132" t="s">
        <v>53</v>
      </c>
      <c r="I322" s="133" t="s">
        <v>54</v>
      </c>
      <c r="J322" s="129" t="s">
        <v>131</v>
      </c>
      <c r="K322" s="134" t="s">
        <v>132</v>
      </c>
      <c r="L322" s="134" t="s">
        <v>679</v>
      </c>
      <c r="M322" s="135" t="str" cm="1">
        <f t="array" aca="1" ref="M322" ca="1">IF(INDIRECT(CONCATENATE(TablaDatosCompletos[[#This Row],[CodigoProyecto]],"!B",CELL("fila",INDIRECT(TablaDatosCompletos[[#This Row],[Referencia]]))))="Incluir","SI","NO")</f>
        <v>NO</v>
      </c>
      <c r="N322" s="136" cm="1">
        <f t="array" aca="1" ref="N322" ca="1">IF(TablaDatosCompletos[[#This Row],[UsarAI]]="NO",0,INDIRECT(CONCATENATE(TablaDatosCompletos[[#This Row],[CodigoProyecto]],"!E",CELL("fila",INDIRECT(TablaDatosCompletos[[#This Row],[Referencia]]))+2)))</f>
        <v>0</v>
      </c>
      <c r="O322" s="134" t="str" cm="1">
        <f t="array" aca="1" ref="O322" ca="1">IF(INDIRECT(CONCATENATE(TablaDatosCompletos[[#This Row],[CodigoProyecto]],"!E",CELL("fila",INDIRECT(TablaDatosCompletos[[#This Row],[Referencia]]))+6))=0,"",INDIRECT(CONCATENATE(TablaDatosCompletos[[#This Row],[CodigoProyecto]],"!E",CELL("fila",INDIRECT(TablaDatosCompletos[[#This Row],[Referencia]]))+6)))</f>
        <v>RCO38</v>
      </c>
      <c r="P322" s="134" t="str" cm="1">
        <f t="array" aca="1" ref="P322"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22" s="134" cm="1">
        <f t="array" aca="1" ref="Q322" ca="1">IF(TablaDatosCompletos[[#This Row],[UsarAI]]="NO",0,INDIRECT(CONCATENATE(TablaDatosCompletos[[#This Row],[CodigoProyecto]],"!H",CELL("fila",INDIRECT(TablaDatosCompletos[[#This Row],[Referencia]]))+6)))</f>
        <v>0</v>
      </c>
      <c r="R322" s="134" t="str" cm="1">
        <f t="array" aca="1" ref="R322" ca="1">IF(INDIRECT(CONCATENATE(TablaDatosCompletos[[#This Row],[CodigoProyecto]],"!G",CELL("fila",INDIRECT(TablaDatosCompletos[[#This Row],[Referencia]]))+6))=0,"",INDIRECT(CONCATENATE(TablaDatosCompletos[[#This Row],[CodigoProyecto]],"!G",CELL("fila",INDIRECT(TablaDatosCompletos[[#This Row],[Referencia]]))+6)))</f>
        <v>RCO 38: Hectáreas</v>
      </c>
      <c r="S322" s="137" t="str" cm="1">
        <f t="array" aca="1" ref="S322" ca="1">IF(INDIRECT(CONCATENATE(TablaDatosCompletos[[#This Row],[CodigoProyecto]],"!E",CELL("fila",INDIRECT(TablaDatosCompletos[[#This Row],[Referencia]]))+7))=0,"",INDIRECT(CONCATENATE(TablaDatosCompletos[[#This Row],[CodigoProyecto]],"!E",CELL("fila",INDIRECT(TablaDatosCompletos[[#This Row],[Referencia]]))+7)))</f>
        <v>RCR95</v>
      </c>
      <c r="T322" s="135" t="str" cm="1">
        <f t="array" aca="1" ref="T322"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322" s="135" cm="1">
        <f t="array" aca="1" ref="U322" ca="1">IF(TablaDatosCompletos[[#This Row],[UsarAI]]="NO",0,INDIRECT(CONCATENATE(TablaDatosCompletos[[#This Row],[CodigoProyecto]],"!H",CELL("fila",INDIRECT(TablaDatosCompletos[[#This Row],[Referencia]]))+7)))</f>
        <v>0</v>
      </c>
      <c r="V322" s="135" t="str" cm="1">
        <f t="array" aca="1" ref="V322" ca="1">IF(INDIRECT(CONCATENATE(TablaDatosCompletos[[#This Row],[CodigoProyecto]],"!G",CELL("fila",INDIRECT(TablaDatosCompletos[[#This Row],[Referencia]]))+7))=0,"",INDIRECT(CONCATENATE(TablaDatosCompletos[[#This Row],[CodigoProyecto]],"!G",CELL("fila",INDIRECT(TablaDatosCompletos[[#This Row],[Referencia]]))+7)))</f>
        <v>RCR 95: Personas</v>
      </c>
    </row>
    <row r="323" spans="1:22" ht="145" x14ac:dyDescent="0.35">
      <c r="A323" s="128">
        <f>DatosGenerales!$D$7</f>
        <v>0</v>
      </c>
      <c r="B323" s="128">
        <f>DatosGenerales!$D$11</f>
        <v>0</v>
      </c>
      <c r="C323" s="128" cm="1">
        <f t="array" aca="1" ref="C323" ca="1">INDIRECT(CONCATENATE(TablaDatosCompletos[[#This Row],[CodigoProyecto]],"!$E$3"))</f>
        <v>0</v>
      </c>
      <c r="D323" s="128" t="str">
        <f ca="1">IF(TablaDatosCompletos[[#This Row],[Proyecto]]=0,"NO","SI")</f>
        <v>NO</v>
      </c>
      <c r="E323" s="129" t="s">
        <v>22</v>
      </c>
      <c r="F323" s="130" t="s">
        <v>227</v>
      </c>
      <c r="G323" s="131" t="s">
        <v>74</v>
      </c>
      <c r="H323" s="132" t="s">
        <v>53</v>
      </c>
      <c r="I323" s="133" t="s">
        <v>54</v>
      </c>
      <c r="J323" s="129" t="s">
        <v>133</v>
      </c>
      <c r="K323" s="134" t="s">
        <v>134</v>
      </c>
      <c r="L323" s="134" t="s">
        <v>680</v>
      </c>
      <c r="M323" s="135" t="str" cm="1">
        <f t="array" aca="1" ref="M323" ca="1">IF(INDIRECT(CONCATENATE(TablaDatosCompletos[[#This Row],[CodigoProyecto]],"!B",CELL("fila",INDIRECT(TablaDatosCompletos[[#This Row],[Referencia]]))))="Incluir","SI","NO")</f>
        <v>NO</v>
      </c>
      <c r="N323" s="136" cm="1">
        <f t="array" aca="1" ref="N323" ca="1">IF(TablaDatosCompletos[[#This Row],[UsarAI]]="NO",0,INDIRECT(CONCATENATE(TablaDatosCompletos[[#This Row],[CodigoProyecto]],"!E",CELL("fila",INDIRECT(TablaDatosCompletos[[#This Row],[Referencia]]))+2)))</f>
        <v>0</v>
      </c>
      <c r="O323" s="134" t="str" cm="1">
        <f t="array" aca="1" ref="O323" ca="1">IF(INDIRECT(CONCATENATE(TablaDatosCompletos[[#This Row],[CodigoProyecto]],"!E",CELL("fila",INDIRECT(TablaDatosCompletos[[#This Row],[Referencia]]))+6))=0,"",INDIRECT(CONCATENATE(TablaDatosCompletos[[#This Row],[CodigoProyecto]],"!E",CELL("fila",INDIRECT(TablaDatosCompletos[[#This Row],[Referencia]]))+6)))</f>
        <v>RCO38</v>
      </c>
      <c r="P323" s="134" t="str" cm="1">
        <f t="array" aca="1" ref="P323"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23" s="134" cm="1">
        <f t="array" aca="1" ref="Q323" ca="1">IF(TablaDatosCompletos[[#This Row],[UsarAI]]="NO",0,INDIRECT(CONCATENATE(TablaDatosCompletos[[#This Row],[CodigoProyecto]],"!H",CELL("fila",INDIRECT(TablaDatosCompletos[[#This Row],[Referencia]]))+6)))</f>
        <v>0</v>
      </c>
      <c r="R323" s="134" t="str" cm="1">
        <f t="array" aca="1" ref="R323" ca="1">IF(INDIRECT(CONCATENATE(TablaDatosCompletos[[#This Row],[CodigoProyecto]],"!G",CELL("fila",INDIRECT(TablaDatosCompletos[[#This Row],[Referencia]]))+6))=0,"",INDIRECT(CONCATENATE(TablaDatosCompletos[[#This Row],[CodigoProyecto]],"!G",CELL("fila",INDIRECT(TablaDatosCompletos[[#This Row],[Referencia]]))+6)))</f>
        <v>RCO 38: Hectáreas</v>
      </c>
      <c r="S323" s="137" t="str" cm="1">
        <f t="array" aca="1" ref="S323" ca="1">IF(INDIRECT(CONCATENATE(TablaDatosCompletos[[#This Row],[CodigoProyecto]],"!E",CELL("fila",INDIRECT(TablaDatosCompletos[[#This Row],[Referencia]]))+7))=0,"",INDIRECT(CONCATENATE(TablaDatosCompletos[[#This Row],[CodigoProyecto]],"!E",CELL("fila",INDIRECT(TablaDatosCompletos[[#This Row],[Referencia]]))+7)))</f>
        <v>RCR95</v>
      </c>
      <c r="T323" s="135" t="str" cm="1">
        <f t="array" aca="1" ref="T323"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323" s="135" cm="1">
        <f t="array" aca="1" ref="U323" ca="1">IF(TablaDatosCompletos[[#This Row],[UsarAI]]="NO",0,INDIRECT(CONCATENATE(TablaDatosCompletos[[#This Row],[CodigoProyecto]],"!H",CELL("fila",INDIRECT(TablaDatosCompletos[[#This Row],[Referencia]]))+7)))</f>
        <v>0</v>
      </c>
      <c r="V323" s="135" t="str" cm="1">
        <f t="array" aca="1" ref="V323" ca="1">IF(INDIRECT(CONCATENATE(TablaDatosCompletos[[#This Row],[CodigoProyecto]],"!G",CELL("fila",INDIRECT(TablaDatosCompletos[[#This Row],[Referencia]]))+7))=0,"",INDIRECT(CONCATENATE(TablaDatosCompletos[[#This Row],[CodigoProyecto]],"!G",CELL("fila",INDIRECT(TablaDatosCompletos[[#This Row],[Referencia]]))+7)))</f>
        <v>RCR 95: Personas</v>
      </c>
    </row>
    <row r="324" spans="1:22" ht="72.5" x14ac:dyDescent="0.35">
      <c r="A324" s="128">
        <f>DatosGenerales!$D$7</f>
        <v>0</v>
      </c>
      <c r="B324" s="128">
        <f>DatosGenerales!$D$11</f>
        <v>0</v>
      </c>
      <c r="C324" s="128" cm="1">
        <f t="array" aca="1" ref="C324" ca="1">INDIRECT(CONCATENATE(TablaDatosCompletos[[#This Row],[CodigoProyecto]],"!$E$3"))</f>
        <v>0</v>
      </c>
      <c r="D324" s="128" t="str">
        <f ca="1">IF(TablaDatosCompletos[[#This Row],[Proyecto]]=0,"NO","SI")</f>
        <v>NO</v>
      </c>
      <c r="E324" s="129" t="s">
        <v>22</v>
      </c>
      <c r="F324" s="130" t="s">
        <v>258</v>
      </c>
      <c r="G324" s="131" t="s">
        <v>135</v>
      </c>
      <c r="H324" s="132" t="s">
        <v>55</v>
      </c>
      <c r="I324" s="133" t="s">
        <v>56</v>
      </c>
      <c r="J324" s="129" t="s">
        <v>136</v>
      </c>
      <c r="K324" s="134" t="s">
        <v>137</v>
      </c>
      <c r="L324" s="134" t="s">
        <v>681</v>
      </c>
      <c r="M324" s="135" t="str" cm="1">
        <f t="array" aca="1" ref="M324" ca="1">IF(INDIRECT(CONCATENATE(TablaDatosCompletos[[#This Row],[CodigoProyecto]],"!B",CELL("fila",INDIRECT(TablaDatosCompletos[[#This Row],[Referencia]]))))="Incluir","SI","NO")</f>
        <v>NO</v>
      </c>
      <c r="N324" s="136" cm="1">
        <f t="array" aca="1" ref="N324" ca="1">IF(TablaDatosCompletos[[#This Row],[UsarAI]]="NO",0,INDIRECT(CONCATENATE(TablaDatosCompletos[[#This Row],[CodigoProyecto]],"!E",CELL("fila",INDIRECT(TablaDatosCompletos[[#This Row],[Referencia]]))+2)))</f>
        <v>0</v>
      </c>
      <c r="O324" s="134" t="str" cm="1">
        <f t="array" aca="1" ref="O324" ca="1">IF(INDIRECT(CONCATENATE(TablaDatosCompletos[[#This Row],[CodigoProyecto]],"!E",CELL("fila",INDIRECT(TablaDatosCompletos[[#This Row],[Referencia]]))+6))=0,"",INDIRECT(CONCATENATE(TablaDatosCompletos[[#This Row],[CodigoProyecto]],"!E",CELL("fila",INDIRECT(TablaDatosCompletos[[#This Row],[Referencia]]))+6)))</f>
        <v>RCO65</v>
      </c>
      <c r="P324" s="134" t="str" cm="1">
        <f t="array" aca="1" ref="P324"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324" s="134" cm="1">
        <f t="array" aca="1" ref="Q324" ca="1">IF(TablaDatosCompletos[[#This Row],[UsarAI]]="NO",0,INDIRECT(CONCATENATE(TablaDatosCompletos[[#This Row],[CodigoProyecto]],"!H",CELL("fila",INDIRECT(TablaDatosCompletos[[#This Row],[Referencia]]))+6)))</f>
        <v>0</v>
      </c>
      <c r="R324" s="134" t="str" cm="1">
        <f t="array" aca="1" ref="R324" ca="1">IF(INDIRECT(CONCATENATE(TablaDatosCompletos[[#This Row],[CodigoProyecto]],"!G",CELL("fila",INDIRECT(TablaDatosCompletos[[#This Row],[Referencia]]))+6))=0,"",INDIRECT(CONCATENATE(TablaDatosCompletos[[#This Row],[CodigoProyecto]],"!G",CELL("fila",INDIRECT(TablaDatosCompletos[[#This Row],[Referencia]]))+6)))</f>
        <v>RCO 65: Viviendas</v>
      </c>
      <c r="S324" s="137" t="str" cm="1">
        <f t="array" aca="1" ref="S324" ca="1">IF(INDIRECT(CONCATENATE(TablaDatosCompletos[[#This Row],[CodigoProyecto]],"!E",CELL("fila",INDIRECT(TablaDatosCompletos[[#This Row],[Referencia]]))+7))=0,"",INDIRECT(CONCATENATE(TablaDatosCompletos[[#This Row],[CodigoProyecto]],"!E",CELL("fila",INDIRECT(TablaDatosCompletos[[#This Row],[Referencia]]))+7)))</f>
        <v>RCR67</v>
      </c>
      <c r="T324" s="135" t="str" cm="1">
        <f t="array" aca="1" ref="T324"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324" s="135" cm="1">
        <f t="array" aca="1" ref="U324" ca="1">IF(TablaDatosCompletos[[#This Row],[UsarAI]]="NO",0,INDIRECT(CONCATENATE(TablaDatosCompletos[[#This Row],[CodigoProyecto]],"!H",CELL("fila",INDIRECT(TablaDatosCompletos[[#This Row],[Referencia]]))+7)))</f>
        <v>0</v>
      </c>
      <c r="V324" s="135" t="str" cm="1">
        <f t="array" aca="1" ref="V324" ca="1">IF(INDIRECT(CONCATENATE(TablaDatosCompletos[[#This Row],[CodigoProyecto]],"!G",CELL("fila",INDIRECT(TablaDatosCompletos[[#This Row],[Referencia]]))+7))=0,"",INDIRECT(CONCATENATE(TablaDatosCompletos[[#This Row],[CodigoProyecto]],"!G",CELL("fila",INDIRECT(TablaDatosCompletos[[#This Row],[Referencia]]))+7)))</f>
        <v>RCR 67: Usuarios/año</v>
      </c>
    </row>
    <row r="325" spans="1:22" ht="130.5" x14ac:dyDescent="0.35">
      <c r="A325" s="128">
        <f>DatosGenerales!$D$7</f>
        <v>0</v>
      </c>
      <c r="B325" s="128">
        <f>DatosGenerales!$D$11</f>
        <v>0</v>
      </c>
      <c r="C325" s="128" cm="1">
        <f t="array" aca="1" ref="C325" ca="1">INDIRECT(CONCATENATE(TablaDatosCompletos[[#This Row],[CodigoProyecto]],"!$E$3"))</f>
        <v>0</v>
      </c>
      <c r="D325" s="128" t="str">
        <f ca="1">IF(TablaDatosCompletos[[#This Row],[Proyecto]]=0,"NO","SI")</f>
        <v>NO</v>
      </c>
      <c r="E325" s="129" t="s">
        <v>22</v>
      </c>
      <c r="F325" s="130" t="s">
        <v>258</v>
      </c>
      <c r="G325" s="131" t="s">
        <v>135</v>
      </c>
      <c r="H325" s="132" t="s">
        <v>55</v>
      </c>
      <c r="I325" s="136" t="s">
        <v>56</v>
      </c>
      <c r="J325" s="129" t="s">
        <v>138</v>
      </c>
      <c r="K325" s="134" t="s">
        <v>139</v>
      </c>
      <c r="L325" s="134" t="s">
        <v>682</v>
      </c>
      <c r="M325" s="135" t="str" cm="1">
        <f t="array" aca="1" ref="M325" ca="1">IF(INDIRECT(CONCATENATE(TablaDatosCompletos[[#This Row],[CodigoProyecto]],"!B",CELL("fila",INDIRECT(TablaDatosCompletos[[#This Row],[Referencia]]))))="Incluir","SI","NO")</f>
        <v>NO</v>
      </c>
      <c r="N325" s="136" cm="1">
        <f t="array" aca="1" ref="N325" ca="1">IF(TablaDatosCompletos[[#This Row],[UsarAI]]="NO",0,INDIRECT(CONCATENATE(TablaDatosCompletos[[#This Row],[CodigoProyecto]],"!E",CELL("fila",INDIRECT(TablaDatosCompletos[[#This Row],[Referencia]]))+2)))</f>
        <v>0</v>
      </c>
      <c r="O325" s="134" t="str" cm="1">
        <f t="array" aca="1" ref="O325" ca="1">IF(INDIRECT(CONCATENATE(TablaDatosCompletos[[#This Row],[CodigoProyecto]],"!E",CELL("fila",INDIRECT(TablaDatosCompletos[[#This Row],[Referencia]]))+6))=0,"",INDIRECT(CONCATENATE(TablaDatosCompletos[[#This Row],[CodigoProyecto]],"!E",CELL("fila",INDIRECT(TablaDatosCompletos[[#This Row],[Referencia]]))+6)))</f>
        <v>RCO113</v>
      </c>
      <c r="P325" s="134" t="str" cm="1">
        <f t="array" aca="1" ref="P325"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325" s="134" cm="1">
        <f t="array" aca="1" ref="Q325" ca="1">IF(TablaDatosCompletos[[#This Row],[UsarAI]]="NO",0,INDIRECT(CONCATENATE(TablaDatosCompletos[[#This Row],[CodigoProyecto]],"!H",CELL("fila",INDIRECT(TablaDatosCompletos[[#This Row],[Referencia]]))+6)))</f>
        <v>0</v>
      </c>
      <c r="R325" s="134" t="str" cm="1">
        <f t="array" aca="1" ref="R325" ca="1">IF(INDIRECT(CONCATENATE(TablaDatosCompletos[[#This Row],[CodigoProyecto]],"!G",CELL("fila",INDIRECT(TablaDatosCompletos[[#This Row],[Referencia]]))+6))=0,"",INDIRECT(CONCATENATE(TablaDatosCompletos[[#This Row],[CodigoProyecto]],"!G",CELL("fila",INDIRECT(TablaDatosCompletos[[#This Row],[Referencia]]))+6)))</f>
        <v>RCO 113:Personas</v>
      </c>
      <c r="S325" s="137" t="str" cm="1">
        <f t="array" aca="1" ref="S325" ca="1">IF(INDIRECT(CONCATENATE(TablaDatosCompletos[[#This Row],[CodigoProyecto]],"!E",CELL("fila",INDIRECT(TablaDatosCompletos[[#This Row],[Referencia]]))+7))=0,"",INDIRECT(CONCATENATE(TablaDatosCompletos[[#This Row],[CodigoProyecto]],"!E",CELL("fila",INDIRECT(TablaDatosCompletos[[#This Row],[Referencia]]))+7)))</f>
        <v>ESR113</v>
      </c>
      <c r="T325" s="135" t="str" cm="1">
        <f t="array" aca="1" ref="T325"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325" s="135" cm="1">
        <f t="array" aca="1" ref="U325" ca="1">IF(TablaDatosCompletos[[#This Row],[UsarAI]]="NO",0,INDIRECT(CONCATENATE(TablaDatosCompletos[[#This Row],[CodigoProyecto]],"!H",CELL("fila",INDIRECT(TablaDatosCompletos[[#This Row],[Referencia]]))+7)))</f>
        <v>0</v>
      </c>
      <c r="V325" s="135" t="str" cm="1">
        <f t="array" aca="1" ref="V325" ca="1">IF(INDIRECT(CONCATENATE(TablaDatosCompletos[[#This Row],[CodigoProyecto]],"!G",CELL("fila",INDIRECT(TablaDatosCompletos[[#This Row],[Referencia]]))+7))=0,"",INDIRECT(CONCATENATE(TablaDatosCompletos[[#This Row],[CodigoProyecto]],"!G",CELL("fila",INDIRECT(TablaDatosCompletos[[#This Row],[Referencia]]))+7)))</f>
        <v>ESR113:Personas</v>
      </c>
    </row>
    <row r="326" spans="1:22" ht="130.5" x14ac:dyDescent="0.35">
      <c r="A326" s="128">
        <f>DatosGenerales!$D$7</f>
        <v>0</v>
      </c>
      <c r="B326" s="128">
        <f>DatosGenerales!$D$11</f>
        <v>0</v>
      </c>
      <c r="C326" s="128" cm="1">
        <f t="array" aca="1" ref="C326" ca="1">INDIRECT(CONCATENATE(TablaDatosCompletos[[#This Row],[CodigoProyecto]],"!$E$3"))</f>
        <v>0</v>
      </c>
      <c r="D326" s="128" t="str">
        <f ca="1">IF(TablaDatosCompletos[[#This Row],[Proyecto]]=0,"NO","SI")</f>
        <v>NO</v>
      </c>
      <c r="E326" s="129" t="s">
        <v>22</v>
      </c>
      <c r="F326" s="130" t="s">
        <v>258</v>
      </c>
      <c r="G326" s="131" t="s">
        <v>135</v>
      </c>
      <c r="H326" s="132" t="s">
        <v>55</v>
      </c>
      <c r="I326" s="136" t="s">
        <v>56</v>
      </c>
      <c r="J326" s="129" t="s">
        <v>140</v>
      </c>
      <c r="K326" s="134" t="s">
        <v>141</v>
      </c>
      <c r="L326" s="134" t="s">
        <v>683</v>
      </c>
      <c r="M326" s="135" t="str" cm="1">
        <f t="array" aca="1" ref="M326" ca="1">IF(INDIRECT(CONCATENATE(TablaDatosCompletos[[#This Row],[CodigoProyecto]],"!B",CELL("fila",INDIRECT(TablaDatosCompletos[[#This Row],[Referencia]]))))="Incluir","SI","NO")</f>
        <v>NO</v>
      </c>
      <c r="N326" s="136" cm="1">
        <f t="array" aca="1" ref="N326" ca="1">IF(TablaDatosCompletos[[#This Row],[UsarAI]]="NO",0,INDIRECT(CONCATENATE(TablaDatosCompletos[[#This Row],[CodigoProyecto]],"!E",CELL("fila",INDIRECT(TablaDatosCompletos[[#This Row],[Referencia]]))+2)))</f>
        <v>0</v>
      </c>
      <c r="O326" s="134" t="str" cm="1">
        <f t="array" aca="1" ref="O326" ca="1">IF(INDIRECT(CONCATENATE(TablaDatosCompletos[[#This Row],[CodigoProyecto]],"!E",CELL("fila",INDIRECT(TablaDatosCompletos[[#This Row],[Referencia]]))+6))=0,"",INDIRECT(CONCATENATE(TablaDatosCompletos[[#This Row],[CodigoProyecto]],"!E",CELL("fila",INDIRECT(TablaDatosCompletos[[#This Row],[Referencia]]))+6)))</f>
        <v>RCO113</v>
      </c>
      <c r="P326" s="134" t="str" cm="1">
        <f t="array" aca="1" ref="P326"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326" s="134" cm="1">
        <f t="array" aca="1" ref="Q326" ca="1">IF(TablaDatosCompletos[[#This Row],[UsarAI]]="NO",0,INDIRECT(CONCATENATE(TablaDatosCompletos[[#This Row],[CodigoProyecto]],"!H",CELL("fila",INDIRECT(TablaDatosCompletos[[#This Row],[Referencia]]))+6)))</f>
        <v>0</v>
      </c>
      <c r="R326" s="134" t="str" cm="1">
        <f t="array" aca="1" ref="R326" ca="1">IF(INDIRECT(CONCATENATE(TablaDatosCompletos[[#This Row],[CodigoProyecto]],"!G",CELL("fila",INDIRECT(TablaDatosCompletos[[#This Row],[Referencia]]))+6))=0,"",INDIRECT(CONCATENATE(TablaDatosCompletos[[#This Row],[CodigoProyecto]],"!G",CELL("fila",INDIRECT(TablaDatosCompletos[[#This Row],[Referencia]]))+6)))</f>
        <v>RCO 113:Personas</v>
      </c>
      <c r="S326" s="137" t="str" cm="1">
        <f t="array" aca="1" ref="S326" ca="1">IF(INDIRECT(CONCATENATE(TablaDatosCompletos[[#This Row],[CodigoProyecto]],"!E",CELL("fila",INDIRECT(TablaDatosCompletos[[#This Row],[Referencia]]))+7))=0,"",INDIRECT(CONCATENATE(TablaDatosCompletos[[#This Row],[CodigoProyecto]],"!E",CELL("fila",INDIRECT(TablaDatosCompletos[[#This Row],[Referencia]]))+7)))</f>
        <v>ESR113</v>
      </c>
      <c r="T326" s="135" t="str" cm="1">
        <f t="array" aca="1" ref="T326"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326" s="135" cm="1">
        <f t="array" aca="1" ref="U326" ca="1">IF(TablaDatosCompletos[[#This Row],[UsarAI]]="NO",0,INDIRECT(CONCATENATE(TablaDatosCompletos[[#This Row],[CodigoProyecto]],"!H",CELL("fila",INDIRECT(TablaDatosCompletos[[#This Row],[Referencia]]))+7)))</f>
        <v>0</v>
      </c>
      <c r="V326" s="135" t="str" cm="1">
        <f t="array" aca="1" ref="V326" ca="1">IF(INDIRECT(CONCATENATE(TablaDatosCompletos[[#This Row],[CodigoProyecto]],"!G",CELL("fila",INDIRECT(TablaDatosCompletos[[#This Row],[Referencia]]))+7))=0,"",INDIRECT(CONCATENATE(TablaDatosCompletos[[#This Row],[CodigoProyecto]],"!G",CELL("fila",INDIRECT(TablaDatosCompletos[[#This Row],[Referencia]]))+7)))</f>
        <v>ESR113:Personas</v>
      </c>
    </row>
    <row r="327" spans="1:22" ht="72.5" x14ac:dyDescent="0.35">
      <c r="A327" s="128">
        <f>DatosGenerales!$D$7</f>
        <v>0</v>
      </c>
      <c r="B327" s="128">
        <f>DatosGenerales!$D$11</f>
        <v>0</v>
      </c>
      <c r="C327" s="128" cm="1">
        <f t="array" aca="1" ref="C327" ca="1">INDIRECT(CONCATENATE(TablaDatosCompletos[[#This Row],[CodigoProyecto]],"!$E$3"))</f>
        <v>0</v>
      </c>
      <c r="D327" s="128" t="str">
        <f ca="1">IF(TablaDatosCompletos[[#This Row],[Proyecto]]=0,"NO","SI")</f>
        <v>NO</v>
      </c>
      <c r="E327" s="129" t="s">
        <v>22</v>
      </c>
      <c r="F327" s="130" t="s">
        <v>262</v>
      </c>
      <c r="G327" s="131" t="s">
        <v>142</v>
      </c>
      <c r="H327" s="132" t="s">
        <v>57</v>
      </c>
      <c r="I327" s="136" t="s">
        <v>58</v>
      </c>
      <c r="J327" s="129" t="s">
        <v>143</v>
      </c>
      <c r="K327" s="134" t="s">
        <v>144</v>
      </c>
      <c r="L327" s="134" t="s">
        <v>684</v>
      </c>
      <c r="M327" s="135" t="str" cm="1">
        <f t="array" aca="1" ref="M327" ca="1">IF(INDIRECT(CONCATENATE(TablaDatosCompletos[[#This Row],[CodigoProyecto]],"!B",CELL("fila",INDIRECT(TablaDatosCompletos[[#This Row],[Referencia]]))))="Incluir","SI","NO")</f>
        <v>NO</v>
      </c>
      <c r="N327" s="136" cm="1">
        <f t="array" aca="1" ref="N327" ca="1">IF(TablaDatosCompletos[[#This Row],[UsarAI]]="NO",0,INDIRECT(CONCATENATE(TablaDatosCompletos[[#This Row],[CodigoProyecto]],"!E",CELL("fila",INDIRECT(TablaDatosCompletos[[#This Row],[Referencia]]))+2)))</f>
        <v>0</v>
      </c>
      <c r="O327" s="134" t="str" cm="1">
        <f t="array" aca="1" ref="O327" ca="1">IF(INDIRECT(CONCATENATE(TablaDatosCompletos[[#This Row],[CodigoProyecto]],"!E",CELL("fila",INDIRECT(TablaDatosCompletos[[#This Row],[Referencia]]))+6))=0,"",INDIRECT(CONCATENATE(TablaDatosCompletos[[#This Row],[CodigoProyecto]],"!E",CELL("fila",INDIRECT(TablaDatosCompletos[[#This Row],[Referencia]]))+6)))</f>
        <v>RCO77</v>
      </c>
      <c r="P327" s="134" t="str" cm="1">
        <f t="array" aca="1" ref="P327"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327" s="134" cm="1">
        <f t="array" aca="1" ref="Q327" ca="1">IF(TablaDatosCompletos[[#This Row],[UsarAI]]="NO",0,INDIRECT(CONCATENATE(TablaDatosCompletos[[#This Row],[CodigoProyecto]],"!H",CELL("fila",INDIRECT(TablaDatosCompletos[[#This Row],[Referencia]]))+6)))</f>
        <v>0</v>
      </c>
      <c r="R327" s="134" t="str" cm="1">
        <f t="array" aca="1" ref="R327"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327" s="137" t="str" cm="1">
        <f t="array" aca="1" ref="S327" ca="1">IF(INDIRECT(CONCATENATE(TablaDatosCompletos[[#This Row],[CodigoProyecto]],"!E",CELL("fila",INDIRECT(TablaDatosCompletos[[#This Row],[Referencia]]))+7))=0,"",INDIRECT(CONCATENATE(TablaDatosCompletos[[#This Row],[CodigoProyecto]],"!E",CELL("fila",INDIRECT(TablaDatosCompletos[[#This Row],[Referencia]]))+7)))</f>
        <v>RCR77</v>
      </c>
      <c r="T327" s="135" t="str" cm="1">
        <f t="array" aca="1" ref="T327"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327" s="135" cm="1">
        <f t="array" aca="1" ref="U327" ca="1">IF(TablaDatosCompletos[[#This Row],[UsarAI]]="NO",0,INDIRECT(CONCATENATE(TablaDatosCompletos[[#This Row],[CodigoProyecto]],"!H",CELL("fila",INDIRECT(TablaDatosCompletos[[#This Row],[Referencia]]))+7)))</f>
        <v>0</v>
      </c>
      <c r="V327" s="135" t="str" cm="1">
        <f t="array" aca="1" ref="V327" ca="1">IF(INDIRECT(CONCATENATE(TablaDatosCompletos[[#This Row],[CodigoProyecto]],"!G",CELL("fila",INDIRECT(TablaDatosCompletos[[#This Row],[Referencia]]))+7))=0,"",INDIRECT(CONCATENATE(TablaDatosCompletos[[#This Row],[CodigoProyecto]],"!G",CELL("fila",INDIRECT(TablaDatosCompletos[[#This Row],[Referencia]]))+7)))</f>
        <v>Visitantes / año</v>
      </c>
    </row>
    <row r="328" spans="1:22" ht="72.5" x14ac:dyDescent="0.35">
      <c r="A328" s="128">
        <f>DatosGenerales!$D$7</f>
        <v>0</v>
      </c>
      <c r="B328" s="128">
        <f>DatosGenerales!$D$11</f>
        <v>0</v>
      </c>
      <c r="C328" s="128" cm="1">
        <f t="array" aca="1" ref="C328" ca="1">INDIRECT(CONCATENATE(TablaDatosCompletos[[#This Row],[CodigoProyecto]],"!$E$3"))</f>
        <v>0</v>
      </c>
      <c r="D328" s="128" t="str">
        <f ca="1">IF(TablaDatosCompletos[[#This Row],[Proyecto]]=0,"NO","SI")</f>
        <v>NO</v>
      </c>
      <c r="E328" s="129" t="s">
        <v>22</v>
      </c>
      <c r="F328" s="130" t="s">
        <v>262</v>
      </c>
      <c r="G328" s="131" t="s">
        <v>142</v>
      </c>
      <c r="H328" s="132" t="s">
        <v>57</v>
      </c>
      <c r="I328" s="136" t="s">
        <v>58</v>
      </c>
      <c r="J328" s="129" t="s">
        <v>145</v>
      </c>
      <c r="K328" s="134" t="s">
        <v>146</v>
      </c>
      <c r="L328" s="134" t="s">
        <v>685</v>
      </c>
      <c r="M328" s="135" t="str" cm="1">
        <f t="array" aca="1" ref="M328" ca="1">IF(INDIRECT(CONCATENATE(TablaDatosCompletos[[#This Row],[CodigoProyecto]],"!B",CELL("fila",INDIRECT(TablaDatosCompletos[[#This Row],[Referencia]]))))="Incluir","SI","NO")</f>
        <v>NO</v>
      </c>
      <c r="N328" s="136" cm="1">
        <f t="array" aca="1" ref="N328" ca="1">IF(TablaDatosCompletos[[#This Row],[UsarAI]]="NO",0,INDIRECT(CONCATENATE(TablaDatosCompletos[[#This Row],[CodigoProyecto]],"!E",CELL("fila",INDIRECT(TablaDatosCompletos[[#This Row],[Referencia]]))+2)))</f>
        <v>0</v>
      </c>
      <c r="O328" s="134" t="str" cm="1">
        <f t="array" aca="1" ref="O328" ca="1">IF(INDIRECT(CONCATENATE(TablaDatosCompletos[[#This Row],[CodigoProyecto]],"!E",CELL("fila",INDIRECT(TablaDatosCompletos[[#This Row],[Referencia]]))+6))=0,"",INDIRECT(CONCATENATE(TablaDatosCompletos[[#This Row],[CodigoProyecto]],"!E",CELL("fila",INDIRECT(TablaDatosCompletos[[#This Row],[Referencia]]))+6)))</f>
        <v>RCO77</v>
      </c>
      <c r="P328" s="134" t="str" cm="1">
        <f t="array" aca="1" ref="P328"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328" s="134" cm="1">
        <f t="array" aca="1" ref="Q328" ca="1">IF(TablaDatosCompletos[[#This Row],[UsarAI]]="NO",0,INDIRECT(CONCATENATE(TablaDatosCompletos[[#This Row],[CodigoProyecto]],"!H",CELL("fila",INDIRECT(TablaDatosCompletos[[#This Row],[Referencia]]))+6)))</f>
        <v>0</v>
      </c>
      <c r="R328" s="134" t="str" cm="1">
        <f t="array" aca="1" ref="R328"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328" s="137" t="str" cm="1">
        <f t="array" aca="1" ref="S328" ca="1">IF(INDIRECT(CONCATENATE(TablaDatosCompletos[[#This Row],[CodigoProyecto]],"!E",CELL("fila",INDIRECT(TablaDatosCompletos[[#This Row],[Referencia]]))+7))=0,"",INDIRECT(CONCATENATE(TablaDatosCompletos[[#This Row],[CodigoProyecto]],"!E",CELL("fila",INDIRECT(TablaDatosCompletos[[#This Row],[Referencia]]))+7)))</f>
        <v>RCR77</v>
      </c>
      <c r="T328" s="128" t="str" cm="1">
        <f t="array" aca="1" ref="T328"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328" s="135" cm="1">
        <f t="array" aca="1" ref="U328" ca="1">IF(TablaDatosCompletos[[#This Row],[UsarAI]]="NO",0,INDIRECT(CONCATENATE(TablaDatosCompletos[[#This Row],[CodigoProyecto]],"!H",CELL("fila",INDIRECT(TablaDatosCompletos[[#This Row],[Referencia]]))+7)))</f>
        <v>0</v>
      </c>
      <c r="V328" s="128" t="str" cm="1">
        <f t="array" aca="1" ref="V328" ca="1">IF(INDIRECT(CONCATENATE(TablaDatosCompletos[[#This Row],[CodigoProyecto]],"!G",CELL("fila",INDIRECT(TablaDatosCompletos[[#This Row],[Referencia]]))+7))=0,"",INDIRECT(CONCATENATE(TablaDatosCompletos[[#This Row],[CodigoProyecto]],"!G",CELL("fila",INDIRECT(TablaDatosCompletos[[#This Row],[Referencia]]))+7)))</f>
        <v>Visitantes / año</v>
      </c>
    </row>
    <row r="329" spans="1:22" ht="72.5" x14ac:dyDescent="0.35">
      <c r="A329" s="128">
        <f>DatosGenerales!$D$7</f>
        <v>0</v>
      </c>
      <c r="B329" s="128">
        <f>DatosGenerales!$D$11</f>
        <v>0</v>
      </c>
      <c r="C329" s="128" cm="1">
        <f t="array" aca="1" ref="C329" ca="1">INDIRECT(CONCATENATE(TablaDatosCompletos[[#This Row],[CodigoProyecto]],"!$E$3"))</f>
        <v>0</v>
      </c>
      <c r="D329" s="128" t="str">
        <f ca="1">IF(TablaDatosCompletos[[#This Row],[Proyecto]]=0,"NO","SI")</f>
        <v>NO</v>
      </c>
      <c r="E329" s="129" t="s">
        <v>22</v>
      </c>
      <c r="F329" s="130" t="s">
        <v>262</v>
      </c>
      <c r="G329" s="131" t="s">
        <v>142</v>
      </c>
      <c r="H329" s="132" t="s">
        <v>57</v>
      </c>
      <c r="I329" s="136" t="s">
        <v>58</v>
      </c>
      <c r="J329" s="129" t="s">
        <v>147</v>
      </c>
      <c r="K329" s="134" t="s">
        <v>148</v>
      </c>
      <c r="L329" s="134" t="s">
        <v>686</v>
      </c>
      <c r="M329" s="135" t="str" cm="1">
        <f t="array" aca="1" ref="M329" ca="1">IF(INDIRECT(CONCATENATE(TablaDatosCompletos[[#This Row],[CodigoProyecto]],"!B",CELL("fila",INDIRECT(TablaDatosCompletos[[#This Row],[Referencia]]))))="Incluir","SI","NO")</f>
        <v>NO</v>
      </c>
      <c r="N329" s="136" cm="1">
        <f t="array" aca="1" ref="N329" ca="1">IF(TablaDatosCompletos[[#This Row],[UsarAI]]="NO",0,INDIRECT(CONCATENATE(TablaDatosCompletos[[#This Row],[CodigoProyecto]],"!E",CELL("fila",INDIRECT(TablaDatosCompletos[[#This Row],[Referencia]]))+2)))</f>
        <v>0</v>
      </c>
      <c r="O329" s="134" t="str" cm="1">
        <f t="array" aca="1" ref="O329" ca="1">IF(INDIRECT(CONCATENATE(TablaDatosCompletos[[#This Row],[CodigoProyecto]],"!E",CELL("fila",INDIRECT(TablaDatosCompletos[[#This Row],[Referencia]]))+6))=0,"",INDIRECT(CONCATENATE(TablaDatosCompletos[[#This Row],[CodigoProyecto]],"!E",CELL("fila",INDIRECT(TablaDatosCompletos[[#This Row],[Referencia]]))+6)))</f>
        <v>RCO114</v>
      </c>
      <c r="P329" s="134" t="str" cm="1">
        <f t="array" aca="1" ref="P329"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329" s="134" cm="1">
        <f t="array" aca="1" ref="Q329" ca="1">IF(TablaDatosCompletos[[#This Row],[UsarAI]]="NO",0,INDIRECT(CONCATENATE(TablaDatosCompletos[[#This Row],[CodigoProyecto]],"!H",CELL("fila",INDIRECT(TablaDatosCompletos[[#This Row],[Referencia]]))+6)))</f>
        <v>0</v>
      </c>
      <c r="R329" s="134" t="str" cm="1">
        <f t="array" aca="1" ref="R329" ca="1">IF(INDIRECT(CONCATENATE(TablaDatosCompletos[[#This Row],[CodigoProyecto]],"!G",CELL("fila",INDIRECT(TablaDatosCompletos[[#This Row],[Referencia]]))+6))=0,"",INDIRECT(CONCATENATE(TablaDatosCompletos[[#This Row],[CodigoProyecto]],"!G",CELL("fila",INDIRECT(TablaDatosCompletos[[#This Row],[Referencia]]))+6)))</f>
        <v>RCO 114: Metros cuadrados</v>
      </c>
      <c r="S329" s="137" t="str" cm="1">
        <f t="array" aca="1" ref="S329" ca="1">IF(INDIRECT(CONCATENATE(TablaDatosCompletos[[#This Row],[CodigoProyecto]],"!E",CELL("fila",INDIRECT(TablaDatosCompletos[[#This Row],[Referencia]]))+7))=0,"",INDIRECT(CONCATENATE(TablaDatosCompletos[[#This Row],[CodigoProyecto]],"!E",CELL("fila",INDIRECT(TablaDatosCompletos[[#This Row],[Referencia]]))+7)))</f>
        <v>RCR77</v>
      </c>
      <c r="T329" s="128" t="str" cm="1">
        <f t="array" aca="1" ref="T329"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329" s="135" cm="1">
        <f t="array" aca="1" ref="U329" ca="1">IF(TablaDatosCompletos[[#This Row],[UsarAI]]="NO",0,INDIRECT(CONCATENATE(TablaDatosCompletos[[#This Row],[CodigoProyecto]],"!H",CELL("fila",INDIRECT(TablaDatosCompletos[[#This Row],[Referencia]]))+7)))</f>
        <v>0</v>
      </c>
      <c r="V329" s="128" t="str" cm="1">
        <f t="array" aca="1" ref="V329" ca="1">IF(INDIRECT(CONCATENATE(TablaDatosCompletos[[#This Row],[CodigoProyecto]],"!G",CELL("fila",INDIRECT(TablaDatosCompletos[[#This Row],[Referencia]]))+7))=0,"",INDIRECT(CONCATENATE(TablaDatosCompletos[[#This Row],[CodigoProyecto]],"!G",CELL("fila",INDIRECT(TablaDatosCompletos[[#This Row],[Referencia]]))+7)))</f>
        <v>Visitantes / año</v>
      </c>
    </row>
    <row r="330" spans="1:22" ht="72.5" x14ac:dyDescent="0.35">
      <c r="A330" s="128">
        <f>DatosGenerales!$D$7</f>
        <v>0</v>
      </c>
      <c r="B330" s="128">
        <f>DatosGenerales!$D$11</f>
        <v>0</v>
      </c>
      <c r="C330" s="128" cm="1">
        <f t="array" aca="1" ref="C330" ca="1">INDIRECT(CONCATENATE(TablaDatosCompletos[[#This Row],[CodigoProyecto]],"!$E$3"))</f>
        <v>0</v>
      </c>
      <c r="D330" s="128" t="str">
        <f ca="1">IF(TablaDatosCompletos[[#This Row],[Proyecto]]=0,"NO","SI")</f>
        <v>NO</v>
      </c>
      <c r="E330" s="129" t="s">
        <v>22</v>
      </c>
      <c r="F330" s="130" t="s">
        <v>262</v>
      </c>
      <c r="G330" s="131" t="s">
        <v>142</v>
      </c>
      <c r="H330" s="132" t="s">
        <v>57</v>
      </c>
      <c r="I330" s="136" t="s">
        <v>58</v>
      </c>
      <c r="J330" s="129" t="s">
        <v>149</v>
      </c>
      <c r="K330" s="134" t="s">
        <v>150</v>
      </c>
      <c r="L330" s="134" t="s">
        <v>687</v>
      </c>
      <c r="M330" s="135" t="str" cm="1">
        <f t="array" aca="1" ref="M330" ca="1">IF(INDIRECT(CONCATENATE(TablaDatosCompletos[[#This Row],[CodigoProyecto]],"!B",CELL("fila",INDIRECT(TablaDatosCompletos[[#This Row],[Referencia]]))))="Incluir","SI","NO")</f>
        <v>NO</v>
      </c>
      <c r="N330" s="136" cm="1">
        <f t="array" aca="1" ref="N330" ca="1">IF(TablaDatosCompletos[[#This Row],[UsarAI]]="NO",0,INDIRECT(CONCATENATE(TablaDatosCompletos[[#This Row],[CodigoProyecto]],"!E",CELL("fila",INDIRECT(TablaDatosCompletos[[#This Row],[Referencia]]))+2)))</f>
        <v>0</v>
      </c>
      <c r="O330" s="134" t="str" cm="1">
        <f t="array" aca="1" ref="O330" ca="1">IF(INDIRECT(CONCATENATE(TablaDatosCompletos[[#This Row],[CodigoProyecto]],"!E",CELL("fila",INDIRECT(TablaDatosCompletos[[#This Row],[Referencia]]))+6))=0,"",INDIRECT(CONCATENATE(TablaDatosCompletos[[#This Row],[CodigoProyecto]],"!E",CELL("fila",INDIRECT(TablaDatosCompletos[[#This Row],[Referencia]]))+6)))</f>
        <v>RCO77</v>
      </c>
      <c r="P330" s="134" t="str" cm="1">
        <f t="array" aca="1" ref="P330"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330" s="134" cm="1">
        <f t="array" aca="1" ref="Q330" ca="1">IF(TablaDatosCompletos[[#This Row],[UsarAI]]="NO",0,INDIRECT(CONCATENATE(TablaDatosCompletos[[#This Row],[CodigoProyecto]],"!H",CELL("fila",INDIRECT(TablaDatosCompletos[[#This Row],[Referencia]]))+6)))</f>
        <v>0</v>
      </c>
      <c r="R330" s="134" t="str" cm="1">
        <f t="array" aca="1" ref="R330"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330" s="137" t="str" cm="1">
        <f t="array" aca="1" ref="S330" ca="1">IF(INDIRECT(CONCATENATE(TablaDatosCompletos[[#This Row],[CodigoProyecto]],"!E",CELL("fila",INDIRECT(TablaDatosCompletos[[#This Row],[Referencia]]))+7))=0,"",INDIRECT(CONCATENATE(TablaDatosCompletos[[#This Row],[CodigoProyecto]],"!E",CELL("fila",INDIRECT(TablaDatosCompletos[[#This Row],[Referencia]]))+7)))</f>
        <v>RCR77</v>
      </c>
      <c r="T330" s="128" t="str" cm="1">
        <f t="array" aca="1" ref="T330"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330" s="135" cm="1">
        <f t="array" aca="1" ref="U330" ca="1">IF(TablaDatosCompletos[[#This Row],[UsarAI]]="NO",0,INDIRECT(CONCATENATE(TablaDatosCompletos[[#This Row],[CodigoProyecto]],"!H",CELL("fila",INDIRECT(TablaDatosCompletos[[#This Row],[Referencia]]))+7)))</f>
        <v>0</v>
      </c>
      <c r="V330" s="128" t="str" cm="1">
        <f t="array" aca="1" ref="V330" ca="1">IF(INDIRECT(CONCATENATE(TablaDatosCompletos[[#This Row],[CodigoProyecto]],"!G",CELL("fila",INDIRECT(TablaDatosCompletos[[#This Row],[Referencia]]))+7))=0,"",INDIRECT(CONCATENATE(TablaDatosCompletos[[#This Row],[CodigoProyecto]],"!G",CELL("fila",INDIRECT(TablaDatosCompletos[[#This Row],[Referencia]]))+7)))</f>
        <v>Visitantes / año</v>
      </c>
    </row>
    <row r="331" spans="1:22" ht="87" x14ac:dyDescent="0.35">
      <c r="A331" s="17">
        <f>DatosGenerales!$D$7</f>
        <v>0</v>
      </c>
      <c r="B331" s="17">
        <f>DatosGenerales!$D$11</f>
        <v>0</v>
      </c>
      <c r="C331" s="17" cm="1">
        <f t="array" aca="1" ref="C331" ca="1">INDIRECT(CONCATENATE(TablaDatosCompletos[[#This Row],[CodigoProyecto]],"!$E$3"))</f>
        <v>0</v>
      </c>
      <c r="D331" s="17" t="str">
        <f ca="1">IF(TablaDatosCompletos[[#This Row],[Proyecto]]=0,"NO","SI")</f>
        <v>NO</v>
      </c>
      <c r="E331" s="17" t="s">
        <v>24</v>
      </c>
      <c r="F331" s="17" t="s">
        <v>221</v>
      </c>
      <c r="G331" s="20" t="s">
        <v>222</v>
      </c>
      <c r="H331" s="20" t="s">
        <v>37</v>
      </c>
      <c r="I331" s="19" t="s">
        <v>38</v>
      </c>
      <c r="J331" s="17" t="s">
        <v>65</v>
      </c>
      <c r="K331" s="18" t="s">
        <v>66</v>
      </c>
      <c r="L331" s="18" t="s">
        <v>688</v>
      </c>
      <c r="M331" s="18" t="str" cm="1">
        <f t="array" aca="1" ref="M331" ca="1">IF(INDIRECT(CONCATENATE(TablaDatosCompletos[[#This Row],[CodigoProyecto]],"!B",CELL("fila",INDIRECT(TablaDatosCompletos[[#This Row],[Referencia]]))))="Incluir","SI","NO")</f>
        <v>NO</v>
      </c>
      <c r="N331" s="40" cm="1">
        <f t="array" aca="1" ref="N331" ca="1">IF(TablaDatosCompletos[[#This Row],[UsarAI]]="NO",0,INDIRECT(CONCATENATE(TablaDatosCompletos[[#This Row],[CodigoProyecto]],"!E",CELL("fila",INDIRECT(TablaDatosCompletos[[#This Row],[Referencia]]))+2)))</f>
        <v>0</v>
      </c>
      <c r="O331" s="18" t="str" cm="1">
        <f t="array" aca="1" ref="O331" ca="1">IF(INDIRECT(CONCATENATE(TablaDatosCompletos[[#This Row],[CodigoProyecto]],"!E",CELL("fila",INDIRECT(TablaDatosCompletos[[#This Row],[Referencia]]))+6))=0,"",INDIRECT(CONCATENATE(TablaDatosCompletos[[#This Row],[CodigoProyecto]],"!E",CELL("fila",INDIRECT(TablaDatosCompletos[[#This Row],[Referencia]]))+6)))</f>
        <v>RCO14</v>
      </c>
      <c r="P331" s="18" t="str" cm="1">
        <f t="array" aca="1" ref="P331"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331" s="18" cm="1">
        <f t="array" aca="1" ref="Q331" ca="1">IF(TablaDatosCompletos[[#This Row],[UsarAI]]="NO",0,INDIRECT(CONCATENATE(TablaDatosCompletos[[#This Row],[CodigoProyecto]],"!H",CELL("fila",INDIRECT(TablaDatosCompletos[[#This Row],[Referencia]]))+6)))</f>
        <v>0</v>
      </c>
      <c r="R331" s="18" t="str" cm="1">
        <f t="array" aca="1" ref="R331"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331" s="125" t="str" cm="1">
        <f t="array" aca="1" ref="S331" ca="1">IF(INDIRECT(CONCATENATE(TablaDatosCompletos[[#This Row],[CodigoProyecto]],"!E",CELL("fila",INDIRECT(TablaDatosCompletos[[#This Row],[Referencia]]))+7))=0,"",INDIRECT(CONCATENATE(TablaDatosCompletos[[#This Row],[CodigoProyecto]],"!E",CELL("fila",INDIRECT(TablaDatosCompletos[[#This Row],[Referencia]]))+7)))</f>
        <v>RCR11</v>
      </c>
      <c r="T331" s="126" t="str" cm="1">
        <f t="array" aca="1" ref="T331"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331" s="127" cm="1">
        <f t="array" aca="1" ref="U331" ca="1">IF(TablaDatosCompletos[[#This Row],[UsarAI]]="NO",0,INDIRECT(CONCATENATE(TablaDatosCompletos[[#This Row],[CodigoProyecto]],"!H",CELL("fila",INDIRECT(TablaDatosCompletos[[#This Row],[Referencia]]))+7)))</f>
        <v>0</v>
      </c>
      <c r="V331" s="126" t="str" cm="1">
        <f t="array" aca="1" ref="V331" ca="1">IF(INDIRECT(CONCATENATE(TablaDatosCompletos[[#This Row],[CodigoProyecto]],"!G",CELL("fila",INDIRECT(TablaDatosCompletos[[#This Row],[Referencia]]))+7))=0,"",INDIRECT(CONCATENATE(TablaDatosCompletos[[#This Row],[CodigoProyecto]],"!G",CELL("fila",INDIRECT(TablaDatosCompletos[[#This Row],[Referencia]]))+7)))</f>
        <v>Usuarios / año</v>
      </c>
    </row>
    <row r="332" spans="1:22" ht="87" x14ac:dyDescent="0.35">
      <c r="A332" s="17">
        <f>DatosGenerales!$D$7</f>
        <v>0</v>
      </c>
      <c r="B332" s="17">
        <f>DatosGenerales!$D$11</f>
        <v>0</v>
      </c>
      <c r="C332" s="17" cm="1">
        <f t="array" aca="1" ref="C332" ca="1">INDIRECT(CONCATENATE(TablaDatosCompletos[[#This Row],[CodigoProyecto]],"!$E$3"))</f>
        <v>0</v>
      </c>
      <c r="D332" s="17" t="str">
        <f ca="1">IF(TablaDatosCompletos[[#This Row],[Proyecto]]=0,"NO","SI")</f>
        <v>NO</v>
      </c>
      <c r="E332" s="17" t="s">
        <v>24</v>
      </c>
      <c r="F332" s="17" t="s">
        <v>221</v>
      </c>
      <c r="G332" s="20" t="s">
        <v>222</v>
      </c>
      <c r="H332" s="20" t="s">
        <v>37</v>
      </c>
      <c r="I332" s="19" t="s">
        <v>38</v>
      </c>
      <c r="J332" s="17" t="s">
        <v>68</v>
      </c>
      <c r="K332" s="18" t="s">
        <v>69</v>
      </c>
      <c r="L332" s="18" t="s">
        <v>689</v>
      </c>
      <c r="M332" s="18" t="str" cm="1">
        <f t="array" aca="1" ref="M332" ca="1">IF(INDIRECT(CONCATENATE(TablaDatosCompletos[[#This Row],[CodigoProyecto]],"!B",CELL("fila",INDIRECT(TablaDatosCompletos[[#This Row],[Referencia]]))))="Incluir","SI","NO")</f>
        <v>NO</v>
      </c>
      <c r="N332" s="40" cm="1">
        <f t="array" aca="1" ref="N332" ca="1">IF(TablaDatosCompletos[[#This Row],[UsarAI]]="NO",0,INDIRECT(CONCATENATE(TablaDatosCompletos[[#This Row],[CodigoProyecto]],"!E",CELL("fila",INDIRECT(TablaDatosCompletos[[#This Row],[Referencia]]))+2)))</f>
        <v>0</v>
      </c>
      <c r="O332" s="18" t="str" cm="1">
        <f t="array" aca="1" ref="O332" ca="1">IF(INDIRECT(CONCATENATE(TablaDatosCompletos[[#This Row],[CodigoProyecto]],"!E",CELL("fila",INDIRECT(TablaDatosCompletos[[#This Row],[Referencia]]))+6))=0,"",INDIRECT(CONCATENATE(TablaDatosCompletos[[#This Row],[CodigoProyecto]],"!E",CELL("fila",INDIRECT(TablaDatosCompletos[[#This Row],[Referencia]]))+6)))</f>
        <v>RCO14</v>
      </c>
      <c r="P332" s="18" t="str" cm="1">
        <f t="array" aca="1" ref="P332"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332" s="18" cm="1">
        <f t="array" aca="1" ref="Q332" ca="1">IF(TablaDatosCompletos[[#This Row],[UsarAI]]="NO",0,INDIRECT(CONCATENATE(TablaDatosCompletos[[#This Row],[CodigoProyecto]],"!H",CELL("fila",INDIRECT(TablaDatosCompletos[[#This Row],[Referencia]]))+6)))</f>
        <v>0</v>
      </c>
      <c r="R332" s="18" t="str" cm="1">
        <f t="array" aca="1" ref="R332"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332" s="125" t="str" cm="1">
        <f t="array" aca="1" ref="S332" ca="1">IF(INDIRECT(CONCATENATE(TablaDatosCompletos[[#This Row],[CodigoProyecto]],"!E",CELL("fila",INDIRECT(TablaDatosCompletos[[#This Row],[Referencia]]))+7))=0,"",INDIRECT(CONCATENATE(TablaDatosCompletos[[#This Row],[CodigoProyecto]],"!E",CELL("fila",INDIRECT(TablaDatosCompletos[[#This Row],[Referencia]]))+7)))</f>
        <v>RCR11</v>
      </c>
      <c r="T332" s="126" t="str" cm="1">
        <f t="array" aca="1" ref="T332"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332" s="127" cm="1">
        <f t="array" aca="1" ref="U332" ca="1">IF(TablaDatosCompletos[[#This Row],[UsarAI]]="NO",0,INDIRECT(CONCATENATE(TablaDatosCompletos[[#This Row],[CodigoProyecto]],"!H",CELL("fila",INDIRECT(TablaDatosCompletos[[#This Row],[Referencia]]))+7)))</f>
        <v>0</v>
      </c>
      <c r="V332" s="126" t="str" cm="1">
        <f t="array" aca="1" ref="V332" ca="1">IF(INDIRECT(CONCATENATE(TablaDatosCompletos[[#This Row],[CodigoProyecto]],"!G",CELL("fila",INDIRECT(TablaDatosCompletos[[#This Row],[Referencia]]))+7))=0,"",INDIRECT(CONCATENATE(TablaDatosCompletos[[#This Row],[CodigoProyecto]],"!G",CELL("fila",INDIRECT(TablaDatosCompletos[[#This Row],[Referencia]]))+7)))</f>
        <v>Usuarios / año</v>
      </c>
    </row>
    <row r="333" spans="1:22" ht="130.5" x14ac:dyDescent="0.35">
      <c r="A333" s="17">
        <f>DatosGenerales!$D$7</f>
        <v>0</v>
      </c>
      <c r="B333" s="17">
        <f>DatosGenerales!$D$11</f>
        <v>0</v>
      </c>
      <c r="C333" s="17" cm="1">
        <f t="array" aca="1" ref="C333" ca="1">INDIRECT(CONCATENATE(TablaDatosCompletos[[#This Row],[CodigoProyecto]],"!$E$3"))</f>
        <v>0</v>
      </c>
      <c r="D333" s="17" t="str">
        <f ca="1">IF(TablaDatosCompletos[[#This Row],[Proyecto]]=0,"NO","SI")</f>
        <v>NO</v>
      </c>
      <c r="E333" s="17" t="s">
        <v>24</v>
      </c>
      <c r="F333" s="17" t="s">
        <v>221</v>
      </c>
      <c r="G333" s="20" t="s">
        <v>222</v>
      </c>
      <c r="H333" s="20" t="s">
        <v>39</v>
      </c>
      <c r="I333" s="19" t="s">
        <v>40</v>
      </c>
      <c r="J333" s="17" t="s">
        <v>70</v>
      </c>
      <c r="K333" s="18" t="s">
        <v>71</v>
      </c>
      <c r="L333" s="18" t="s">
        <v>690</v>
      </c>
      <c r="M333" s="18" t="str" cm="1">
        <f t="array" aca="1" ref="M333" ca="1">IF(INDIRECT(CONCATENATE(TablaDatosCompletos[[#This Row],[CodigoProyecto]],"!B",CELL("fila",INDIRECT(TablaDatosCompletos[[#This Row],[Referencia]]))))="Incluir","SI","NO")</f>
        <v>NO</v>
      </c>
      <c r="N333" s="40" cm="1">
        <f t="array" aca="1" ref="N333" ca="1">IF(TablaDatosCompletos[[#This Row],[UsarAI]]="NO",0,INDIRECT(CONCATENATE(TablaDatosCompletos[[#This Row],[CodigoProyecto]],"!E",CELL("fila",INDIRECT(TablaDatosCompletos[[#This Row],[Referencia]]))+2)))</f>
        <v>0</v>
      </c>
      <c r="O333" s="18" t="str" cm="1">
        <f t="array" aca="1" ref="O333" ca="1">IF(INDIRECT(CONCATENATE(TablaDatosCompletos[[#This Row],[CodigoProyecto]],"!E",CELL("fila",INDIRECT(TablaDatosCompletos[[#This Row],[Referencia]]))+6))=0,"",INDIRECT(CONCATENATE(TablaDatosCompletos[[#This Row],[CodigoProyecto]],"!E",CELL("fila",INDIRECT(TablaDatosCompletos[[#This Row],[Referencia]]))+6)))</f>
        <v>RCO01</v>
      </c>
      <c r="P333" s="18" t="str" cm="1">
        <f t="array" aca="1" ref="P333"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333" s="18" cm="1">
        <f t="array" aca="1" ref="Q333" ca="1">IF(TablaDatosCompletos[[#This Row],[UsarAI]]="NO",0,INDIRECT(CONCATENATE(TablaDatosCompletos[[#This Row],[CodigoProyecto]],"!H",CELL("fila",INDIRECT(TablaDatosCompletos[[#This Row],[Referencia]]))+6)))</f>
        <v>0</v>
      </c>
      <c r="R333" s="18" t="str" cm="1">
        <f t="array" aca="1" ref="R333" ca="1">IF(INDIRECT(CONCATENATE(TablaDatosCompletos[[#This Row],[CodigoProyecto]],"!G",CELL("fila",INDIRECT(TablaDatosCompletos[[#This Row],[Referencia]]))+6))=0,"",INDIRECT(CONCATENATE(TablaDatosCompletos[[#This Row],[CodigoProyecto]],"!G",CELL("fila",INDIRECT(TablaDatosCompletos[[#This Row],[Referencia]]))+6)))</f>
        <v>Empresas</v>
      </c>
      <c r="S333" s="125" t="str" cm="1">
        <f t="array" aca="1" ref="S333" ca="1">IF(INDIRECT(CONCATENATE(TablaDatosCompletos[[#This Row],[CodigoProyecto]],"!E",CELL("fila",INDIRECT(TablaDatosCompletos[[#This Row],[Referencia]]))+7))=0,"",INDIRECT(CONCATENATE(TablaDatosCompletos[[#This Row],[CodigoProyecto]],"!E",CELL("fila",INDIRECT(TablaDatosCompletos[[#This Row],[Referencia]]))+7)))</f>
        <v>RCR19</v>
      </c>
      <c r="T333" s="126" t="str" cm="1">
        <f t="array" aca="1" ref="T333"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333" s="127" cm="1">
        <f t="array" aca="1" ref="U333" ca="1">IF(TablaDatosCompletos[[#This Row],[UsarAI]]="NO",0,INDIRECT(CONCATENATE(TablaDatosCompletos[[#This Row],[CodigoProyecto]],"!H",CELL("fila",INDIRECT(TablaDatosCompletos[[#This Row],[Referencia]]))+7)))</f>
        <v>0</v>
      </c>
      <c r="V333" s="126" t="str" cm="1">
        <f t="array" aca="1" ref="V333" ca="1">IF(INDIRECT(CONCATENATE(TablaDatosCompletos[[#This Row],[CodigoProyecto]],"!G",CELL("fila",INDIRECT(TablaDatosCompletos[[#This Row],[Referencia]]))+7))=0,"",INDIRECT(CONCATENATE(TablaDatosCompletos[[#This Row],[CodigoProyecto]],"!G",CELL("fila",INDIRECT(TablaDatosCompletos[[#This Row],[Referencia]]))+7)))</f>
        <v>Empresas</v>
      </c>
    </row>
    <row r="334" spans="1:22" ht="58" x14ac:dyDescent="0.35">
      <c r="A334" s="17">
        <f>DatosGenerales!$D$7</f>
        <v>0</v>
      </c>
      <c r="B334" s="17">
        <f>DatosGenerales!$D$11</f>
        <v>0</v>
      </c>
      <c r="C334" s="17" cm="1">
        <f t="array" aca="1" ref="C334" ca="1">INDIRECT(CONCATENATE(TablaDatosCompletos[[#This Row],[CodigoProyecto]],"!$E$3"))</f>
        <v>0</v>
      </c>
      <c r="D334" s="17" t="str">
        <f ca="1">IF(TablaDatosCompletos[[#This Row],[Proyecto]]=0,"NO","SI")</f>
        <v>NO</v>
      </c>
      <c r="E334" s="17" t="s">
        <v>24</v>
      </c>
      <c r="F334" s="17" t="s">
        <v>221</v>
      </c>
      <c r="G334" s="20" t="s">
        <v>222</v>
      </c>
      <c r="H334" s="20" t="s">
        <v>39</v>
      </c>
      <c r="I334" s="19" t="s">
        <v>40</v>
      </c>
      <c r="J334" s="17" t="s">
        <v>72</v>
      </c>
      <c r="K334" s="18" t="s">
        <v>73</v>
      </c>
      <c r="L334" s="18" t="s">
        <v>691</v>
      </c>
      <c r="M334" s="18" t="str" cm="1">
        <f t="array" aca="1" ref="M334" ca="1">IF(INDIRECT(CONCATENATE(TablaDatosCompletos[[#This Row],[CodigoProyecto]],"!B",CELL("fila",INDIRECT(TablaDatosCompletos[[#This Row],[Referencia]]))))="Incluir","SI","NO")</f>
        <v>NO</v>
      </c>
      <c r="N334" s="40" cm="1">
        <f t="array" aca="1" ref="N334" ca="1">IF(TablaDatosCompletos[[#This Row],[UsarAI]]="NO",0,INDIRECT(CONCATENATE(TablaDatosCompletos[[#This Row],[CodigoProyecto]],"!E",CELL("fila",INDIRECT(TablaDatosCompletos[[#This Row],[Referencia]]))+2)))</f>
        <v>0</v>
      </c>
      <c r="O334" s="18" t="str" cm="1">
        <f t="array" aca="1" ref="O334" ca="1">IF(INDIRECT(CONCATENATE(TablaDatosCompletos[[#This Row],[CodigoProyecto]],"!E",CELL("fila",INDIRECT(TablaDatosCompletos[[#This Row],[Referencia]]))+6))=0,"",INDIRECT(CONCATENATE(TablaDatosCompletos[[#This Row],[CodigoProyecto]],"!E",CELL("fila",INDIRECT(TablaDatosCompletos[[#This Row],[Referencia]]))+6)))</f>
        <v>RCO01</v>
      </c>
      <c r="P334" s="18" t="str" cm="1">
        <f t="array" aca="1" ref="P334"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334" s="18" cm="1">
        <f t="array" aca="1" ref="Q334" ca="1">IF(TablaDatosCompletos[[#This Row],[UsarAI]]="NO",0,INDIRECT(CONCATENATE(TablaDatosCompletos[[#This Row],[CodigoProyecto]],"!H",CELL("fila",INDIRECT(TablaDatosCompletos[[#This Row],[Referencia]]))+6)))</f>
        <v>0</v>
      </c>
      <c r="R334" s="18" t="str" cm="1">
        <f t="array" aca="1" ref="R334" ca="1">IF(INDIRECT(CONCATENATE(TablaDatosCompletos[[#This Row],[CodigoProyecto]],"!G",CELL("fila",INDIRECT(TablaDatosCompletos[[#This Row],[Referencia]]))+6))=0,"",INDIRECT(CONCATENATE(TablaDatosCompletos[[#This Row],[CodigoProyecto]],"!G",CELL("fila",INDIRECT(TablaDatosCompletos[[#This Row],[Referencia]]))+6)))</f>
        <v>Empresas</v>
      </c>
      <c r="S334" s="125" t="str" cm="1">
        <f t="array" aca="1" ref="S334" ca="1">IF(INDIRECT(CONCATENATE(TablaDatosCompletos[[#This Row],[CodigoProyecto]],"!E",CELL("fila",INDIRECT(TablaDatosCompletos[[#This Row],[Referencia]]))+7))=0,"",INDIRECT(CONCATENATE(TablaDatosCompletos[[#This Row],[CodigoProyecto]],"!E",CELL("fila",INDIRECT(TablaDatosCompletos[[#This Row],[Referencia]]))+7)))</f>
        <v>RCR19</v>
      </c>
      <c r="T334" s="126" t="str" cm="1">
        <f t="array" aca="1" ref="T334"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334" s="127" cm="1">
        <f t="array" aca="1" ref="U334" ca="1">IF(TablaDatosCompletos[[#This Row],[UsarAI]]="NO",0,INDIRECT(CONCATENATE(TablaDatosCompletos[[#This Row],[CodigoProyecto]],"!H",CELL("fila",INDIRECT(TablaDatosCompletos[[#This Row],[Referencia]]))+7)))</f>
        <v>0</v>
      </c>
      <c r="V334" s="126" t="str" cm="1">
        <f t="array" aca="1" ref="V334" ca="1">IF(INDIRECT(CONCATENATE(TablaDatosCompletos[[#This Row],[CodigoProyecto]],"!G",CELL("fila",INDIRECT(TablaDatosCompletos[[#This Row],[Referencia]]))+7))=0,"",INDIRECT(CONCATENATE(TablaDatosCompletos[[#This Row],[CodigoProyecto]],"!G",CELL("fila",INDIRECT(TablaDatosCompletos[[#This Row],[Referencia]]))+7)))</f>
        <v>Empresas</v>
      </c>
    </row>
    <row r="335" spans="1:22" ht="87" x14ac:dyDescent="0.35">
      <c r="A335" s="17">
        <f>DatosGenerales!$D$7</f>
        <v>0</v>
      </c>
      <c r="B335" s="17">
        <f>DatosGenerales!$D$11</f>
        <v>0</v>
      </c>
      <c r="C335" s="17" cm="1">
        <f t="array" aca="1" ref="C335" ca="1">INDIRECT(CONCATENATE(TablaDatosCompletos[[#This Row],[CodigoProyecto]],"!$E$3"))</f>
        <v>0</v>
      </c>
      <c r="D335" s="17" t="str">
        <f ca="1">IF(TablaDatosCompletos[[#This Row],[Proyecto]]=0,"NO","SI")</f>
        <v>NO</v>
      </c>
      <c r="E335" s="17" t="s">
        <v>24</v>
      </c>
      <c r="F335" s="17" t="s">
        <v>227</v>
      </c>
      <c r="G335" s="20" t="s">
        <v>74</v>
      </c>
      <c r="H335" s="20" t="s">
        <v>41</v>
      </c>
      <c r="I335" s="19" t="s">
        <v>42</v>
      </c>
      <c r="J335" s="17" t="s">
        <v>75</v>
      </c>
      <c r="K335" s="18" t="s">
        <v>76</v>
      </c>
      <c r="L335" s="18" t="s">
        <v>692</v>
      </c>
      <c r="M335" s="18" t="str" cm="1">
        <f t="array" aca="1" ref="M335" ca="1">IF(INDIRECT(CONCATENATE(TablaDatosCompletos[[#This Row],[CodigoProyecto]],"!B",CELL("fila",INDIRECT(TablaDatosCompletos[[#This Row],[Referencia]]))))="Incluir","SI","NO")</f>
        <v>NO</v>
      </c>
      <c r="N335" s="40" cm="1">
        <f t="array" aca="1" ref="N335" ca="1">IF(TablaDatosCompletos[[#This Row],[UsarAI]]="NO",0,INDIRECT(CONCATENATE(TablaDatosCompletos[[#This Row],[CodigoProyecto]],"!E",CELL("fila",INDIRECT(TablaDatosCompletos[[#This Row],[Referencia]]))+2)))</f>
        <v>0</v>
      </c>
      <c r="O335" s="18" t="str" cm="1">
        <f t="array" aca="1" ref="O335" ca="1">IF(INDIRECT(CONCATENATE(TablaDatosCompletos[[#This Row],[CodigoProyecto]],"!E",CELL("fila",INDIRECT(TablaDatosCompletos[[#This Row],[Referencia]]))+6))=0,"",INDIRECT(CONCATENATE(TablaDatosCompletos[[#This Row],[CodigoProyecto]],"!E",CELL("fila",INDIRECT(TablaDatosCompletos[[#This Row],[Referencia]]))+6)))</f>
        <v>RCO19</v>
      </c>
      <c r="P335" s="18" t="str" cm="1">
        <f t="array" aca="1" ref="P335"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335" s="18" cm="1">
        <f t="array" aca="1" ref="Q335" ca="1">IF(TablaDatosCompletos[[#This Row],[UsarAI]]="NO",0,INDIRECT(CONCATENATE(TablaDatosCompletos[[#This Row],[CodigoProyecto]],"!H",CELL("fila",INDIRECT(TablaDatosCompletos[[#This Row],[Referencia]]))+6)))</f>
        <v>0</v>
      </c>
      <c r="R335" s="18" t="str" cm="1">
        <f t="array" aca="1" ref="R335" ca="1">IF(INDIRECT(CONCATENATE(TablaDatosCompletos[[#This Row],[CodigoProyecto]],"!G",CELL("fila",INDIRECT(TablaDatosCompletos[[#This Row],[Referencia]]))+6))=0,"",INDIRECT(CONCATENATE(TablaDatosCompletos[[#This Row],[CodigoProyecto]],"!G",CELL("fila",INDIRECT(TablaDatosCompletos[[#This Row],[Referencia]]))+6)))</f>
        <v>Metros cuadrados (m2)</v>
      </c>
      <c r="S335" s="125" t="str" cm="1">
        <f t="array" aca="1" ref="S335" ca="1">IF(INDIRECT(CONCATENATE(TablaDatosCompletos[[#This Row],[CodigoProyecto]],"!E",CELL("fila",INDIRECT(TablaDatosCompletos[[#This Row],[Referencia]]))+7))=0,"",INDIRECT(CONCATENATE(TablaDatosCompletos[[#This Row],[CodigoProyecto]],"!E",CELL("fila",INDIRECT(TablaDatosCompletos[[#This Row],[Referencia]]))+7)))</f>
        <v>RCR26</v>
      </c>
      <c r="T335" s="126" t="str" cm="1">
        <f t="array" aca="1" ref="T335"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335" s="127" cm="1">
        <f t="array" aca="1" ref="U335" ca="1">IF(TablaDatosCompletos[[#This Row],[UsarAI]]="NO",0,INDIRECT(CONCATENATE(TablaDatosCompletos[[#This Row],[CodigoProyecto]],"!H",CELL("fila",INDIRECT(TablaDatosCompletos[[#This Row],[Referencia]]))+7)))</f>
        <v>0</v>
      </c>
      <c r="V335" s="126" t="str" cm="1">
        <f t="array" aca="1" ref="V335" ca="1">IF(INDIRECT(CONCATENATE(TablaDatosCompletos[[#This Row],[CodigoProyecto]],"!G",CELL("fila",INDIRECT(TablaDatosCompletos[[#This Row],[Referencia]]))+7))=0,"",INDIRECT(CONCATENATE(TablaDatosCompletos[[#This Row],[CodigoProyecto]],"!G",CELL("fila",INDIRECT(TablaDatosCompletos[[#This Row],[Referencia]]))+7)))</f>
        <v>MWh/año</v>
      </c>
    </row>
    <row r="336" spans="1:22" ht="101.5" x14ac:dyDescent="0.35">
      <c r="A336" s="17">
        <f>DatosGenerales!$D$7</f>
        <v>0</v>
      </c>
      <c r="B336" s="17">
        <f>DatosGenerales!$D$11</f>
        <v>0</v>
      </c>
      <c r="C336" s="17" cm="1">
        <f t="array" aca="1" ref="C336" ca="1">INDIRECT(CONCATENATE(TablaDatosCompletos[[#This Row],[CodigoProyecto]],"!$E$3"))</f>
        <v>0</v>
      </c>
      <c r="D336" s="17" t="str">
        <f ca="1">IF(TablaDatosCompletos[[#This Row],[Proyecto]]=0,"NO","SI")</f>
        <v>NO</v>
      </c>
      <c r="E336" s="17" t="s">
        <v>24</v>
      </c>
      <c r="F336" s="17" t="s">
        <v>227</v>
      </c>
      <c r="G336" s="20" t="s">
        <v>74</v>
      </c>
      <c r="H336" s="20" t="s">
        <v>41</v>
      </c>
      <c r="I336" s="19" t="s">
        <v>42</v>
      </c>
      <c r="J336" s="17" t="s">
        <v>77</v>
      </c>
      <c r="K336" s="18" t="s">
        <v>78</v>
      </c>
      <c r="L336" s="18" t="s">
        <v>693</v>
      </c>
      <c r="M336" s="18" t="str" cm="1">
        <f t="array" aca="1" ref="M336" ca="1">IF(INDIRECT(CONCATENATE(TablaDatosCompletos[[#This Row],[CodigoProyecto]],"!B",CELL("fila",INDIRECT(TablaDatosCompletos[[#This Row],[Referencia]]))))="Incluir","SI","NO")</f>
        <v>NO</v>
      </c>
      <c r="N336" s="40" cm="1">
        <f t="array" aca="1" ref="N336" ca="1">IF(TablaDatosCompletos[[#This Row],[UsarAI]]="NO",0,INDIRECT(CONCATENATE(TablaDatosCompletos[[#This Row],[CodigoProyecto]],"!E",CELL("fila",INDIRECT(TablaDatosCompletos[[#This Row],[Referencia]]))+2)))</f>
        <v>0</v>
      </c>
      <c r="O336" s="18" t="str" cm="1">
        <f t="array" aca="1" ref="O336" ca="1">IF(INDIRECT(CONCATENATE(TablaDatosCompletos[[#This Row],[CodigoProyecto]],"!E",CELL("fila",INDIRECT(TablaDatosCompletos[[#This Row],[Referencia]]))+6))=0,"",INDIRECT(CONCATENATE(TablaDatosCompletos[[#This Row],[CodigoProyecto]],"!E",CELL("fila",INDIRECT(TablaDatosCompletos[[#This Row],[Referencia]]))+6)))</f>
        <v>RCO19</v>
      </c>
      <c r="P336" s="18" t="str" cm="1">
        <f t="array" aca="1" ref="P336"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336" s="18" cm="1">
        <f t="array" aca="1" ref="Q336" ca="1">IF(TablaDatosCompletos[[#This Row],[UsarAI]]="NO",0,INDIRECT(CONCATENATE(TablaDatosCompletos[[#This Row],[CodigoProyecto]],"!H",CELL("fila",INDIRECT(TablaDatosCompletos[[#This Row],[Referencia]]))+6)))</f>
        <v>0</v>
      </c>
      <c r="R336" s="18" t="str" cm="1">
        <f t="array" aca="1" ref="R336" ca="1">IF(INDIRECT(CONCATENATE(TablaDatosCompletos[[#This Row],[CodigoProyecto]],"!G",CELL("fila",INDIRECT(TablaDatosCompletos[[#This Row],[Referencia]]))+6))=0,"",INDIRECT(CONCATENATE(TablaDatosCompletos[[#This Row],[CodigoProyecto]],"!G",CELL("fila",INDIRECT(TablaDatosCompletos[[#This Row],[Referencia]]))+6)))</f>
        <v>Metros cuadrados (m2)</v>
      </c>
      <c r="S336" s="125" t="str" cm="1">
        <f t="array" aca="1" ref="S336" ca="1">IF(INDIRECT(CONCATENATE(TablaDatosCompletos[[#This Row],[CodigoProyecto]],"!E",CELL("fila",INDIRECT(TablaDatosCompletos[[#This Row],[Referencia]]))+7))=0,"",INDIRECT(CONCATENATE(TablaDatosCompletos[[#This Row],[CodigoProyecto]],"!E",CELL("fila",INDIRECT(TablaDatosCompletos[[#This Row],[Referencia]]))+7)))</f>
        <v>RCR26</v>
      </c>
      <c r="T336" s="126" t="str" cm="1">
        <f t="array" aca="1" ref="T336"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336" s="127" cm="1">
        <f t="array" aca="1" ref="U336" ca="1">IF(TablaDatosCompletos[[#This Row],[UsarAI]]="NO",0,INDIRECT(CONCATENATE(TablaDatosCompletos[[#This Row],[CodigoProyecto]],"!H",CELL("fila",INDIRECT(TablaDatosCompletos[[#This Row],[Referencia]]))+7)))</f>
        <v>0</v>
      </c>
      <c r="V336" s="126" t="str" cm="1">
        <f t="array" aca="1" ref="V336" ca="1">IF(INDIRECT(CONCATENATE(TablaDatosCompletos[[#This Row],[CodigoProyecto]],"!G",CELL("fila",INDIRECT(TablaDatosCompletos[[#This Row],[Referencia]]))+7))=0,"",INDIRECT(CONCATENATE(TablaDatosCompletos[[#This Row],[CodigoProyecto]],"!G",CELL("fila",INDIRECT(TablaDatosCompletos[[#This Row],[Referencia]]))+7)))</f>
        <v>MWh/año</v>
      </c>
    </row>
    <row r="337" spans="1:22" ht="72.5" x14ac:dyDescent="0.35">
      <c r="A337" s="17">
        <f>DatosGenerales!$D$7</f>
        <v>0</v>
      </c>
      <c r="B337" s="17">
        <f>DatosGenerales!$D$11</f>
        <v>0</v>
      </c>
      <c r="C337" s="17" cm="1">
        <f t="array" aca="1" ref="C337" ca="1">INDIRECT(CONCATENATE(TablaDatosCompletos[[#This Row],[CodigoProyecto]],"!$E$3"))</f>
        <v>0</v>
      </c>
      <c r="D337" s="17" t="str">
        <f ca="1">IF(TablaDatosCompletos[[#This Row],[Proyecto]]=0,"NO","SI")</f>
        <v>NO</v>
      </c>
      <c r="E337" s="17" t="s">
        <v>24</v>
      </c>
      <c r="F337" s="17" t="s">
        <v>227</v>
      </c>
      <c r="G337" s="20" t="s">
        <v>74</v>
      </c>
      <c r="H337" s="20" t="s">
        <v>43</v>
      </c>
      <c r="I337" s="19" t="s">
        <v>44</v>
      </c>
      <c r="J337" s="17" t="s">
        <v>79</v>
      </c>
      <c r="K337" s="18" t="s">
        <v>80</v>
      </c>
      <c r="L337" s="18" t="s">
        <v>694</v>
      </c>
      <c r="M337" s="18" t="str" cm="1">
        <f t="array" aca="1" ref="M337" ca="1">IF(INDIRECT(CONCATENATE(TablaDatosCompletos[[#This Row],[CodigoProyecto]],"!B",CELL("fila",INDIRECT(TablaDatosCompletos[[#This Row],[Referencia]]))))="Incluir","SI","NO")</f>
        <v>NO</v>
      </c>
      <c r="N337" s="40" cm="1">
        <f t="array" aca="1" ref="N337" ca="1">IF(TablaDatosCompletos[[#This Row],[UsarAI]]="NO",0,INDIRECT(CONCATENATE(TablaDatosCompletos[[#This Row],[CodigoProyecto]],"!E",CELL("fila",INDIRECT(TablaDatosCompletos[[#This Row],[Referencia]]))+2)))</f>
        <v>0</v>
      </c>
      <c r="O337" s="18" t="str" cm="1">
        <f t="array" aca="1" ref="O337" ca="1">IF(INDIRECT(CONCATENATE(TablaDatosCompletos[[#This Row],[CodigoProyecto]],"!E",CELL("fila",INDIRECT(TablaDatosCompletos[[#This Row],[Referencia]]))+6))=0,"",INDIRECT(CONCATENATE(TablaDatosCompletos[[#This Row],[CodigoProyecto]],"!E",CELL("fila",INDIRECT(TablaDatosCompletos[[#This Row],[Referencia]]))+6)))</f>
        <v>RCO22</v>
      </c>
      <c r="P337" s="18" t="str" cm="1">
        <f t="array" aca="1" ref="P337"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37" s="18" cm="1">
        <f t="array" aca="1" ref="Q337" ca="1">IF(TablaDatosCompletos[[#This Row],[UsarAI]]="NO",0,INDIRECT(CONCATENATE(TablaDatosCompletos[[#This Row],[CodigoProyecto]],"!H",CELL("fila",INDIRECT(TablaDatosCompletos[[#This Row],[Referencia]]))+6)))</f>
        <v>0</v>
      </c>
      <c r="R337" s="18" t="str" cm="1">
        <f t="array" aca="1" ref="R337" ca="1">IF(INDIRECT(CONCATENATE(TablaDatosCompletos[[#This Row],[CodigoProyecto]],"!G",CELL("fila",INDIRECT(TablaDatosCompletos[[#This Row],[Referencia]]))+6))=0,"",INDIRECT(CONCATENATE(TablaDatosCompletos[[#This Row],[CodigoProyecto]],"!G",CELL("fila",INDIRECT(TablaDatosCompletos[[#This Row],[Referencia]]))+6)))</f>
        <v>KW  </v>
      </c>
      <c r="S337" s="125" t="str" cm="1">
        <f t="array" aca="1" ref="S337" ca="1">IF(INDIRECT(CONCATENATE(TablaDatosCompletos[[#This Row],[CodigoProyecto]],"!E",CELL("fila",INDIRECT(TablaDatosCompletos[[#This Row],[Referencia]]))+7))=0,"",INDIRECT(CONCATENATE(TablaDatosCompletos[[#This Row],[CodigoProyecto]],"!E",CELL("fila",INDIRECT(TablaDatosCompletos[[#This Row],[Referencia]]))+7)))</f>
        <v>RCR32</v>
      </c>
      <c r="T337" s="126" t="str" cm="1">
        <f t="array" aca="1" ref="T337"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37" s="127" cm="1">
        <f t="array" aca="1" ref="U337" ca="1">IF(TablaDatosCompletos[[#This Row],[UsarAI]]="NO",0,INDIRECT(CONCATENATE(TablaDatosCompletos[[#This Row],[CodigoProyecto]],"!H",CELL("fila",INDIRECT(TablaDatosCompletos[[#This Row],[Referencia]]))+7)))</f>
        <v>0</v>
      </c>
      <c r="V337" s="126" t="str" cm="1">
        <f t="array" aca="1" ref="V337" ca="1">IF(INDIRECT(CONCATENATE(TablaDatosCompletos[[#This Row],[CodigoProyecto]],"!G",CELL("fila",INDIRECT(TablaDatosCompletos[[#This Row],[Referencia]]))+7))=0,"",INDIRECT(CONCATENATE(TablaDatosCompletos[[#This Row],[CodigoProyecto]],"!G",CELL("fila",INDIRECT(TablaDatosCompletos[[#This Row],[Referencia]]))+7)))</f>
        <v>MW</v>
      </c>
    </row>
    <row r="338" spans="1:22" ht="72.5" x14ac:dyDescent="0.35">
      <c r="A338" s="17">
        <f>DatosGenerales!$D$7</f>
        <v>0</v>
      </c>
      <c r="B338" s="17">
        <f>DatosGenerales!$D$11</f>
        <v>0</v>
      </c>
      <c r="C338" s="17" cm="1">
        <f t="array" aca="1" ref="C338" ca="1">INDIRECT(CONCATENATE(TablaDatosCompletos[[#This Row],[CodigoProyecto]],"!$E$3"))</f>
        <v>0</v>
      </c>
      <c r="D338" s="17" t="str">
        <f ca="1">IF(TablaDatosCompletos[[#This Row],[Proyecto]]=0,"NO","SI")</f>
        <v>NO</v>
      </c>
      <c r="E338" s="17" t="s">
        <v>24</v>
      </c>
      <c r="F338" s="17" t="s">
        <v>227</v>
      </c>
      <c r="G338" s="20" t="s">
        <v>74</v>
      </c>
      <c r="H338" s="20" t="s">
        <v>43</v>
      </c>
      <c r="I338" s="19" t="s">
        <v>44</v>
      </c>
      <c r="J338" s="17" t="s">
        <v>81</v>
      </c>
      <c r="K338" s="18" t="s">
        <v>82</v>
      </c>
      <c r="L338" s="18" t="s">
        <v>695</v>
      </c>
      <c r="M338" s="18" t="str" cm="1">
        <f t="array" aca="1" ref="M338" ca="1">IF(INDIRECT(CONCATENATE(TablaDatosCompletos[[#This Row],[CodigoProyecto]],"!B",CELL("fila",INDIRECT(TablaDatosCompletos[[#This Row],[Referencia]]))))="Incluir","SI","NO")</f>
        <v>NO</v>
      </c>
      <c r="N338" s="40" cm="1">
        <f t="array" aca="1" ref="N338" ca="1">IF(TablaDatosCompletos[[#This Row],[UsarAI]]="NO",0,INDIRECT(CONCATENATE(TablaDatosCompletos[[#This Row],[CodigoProyecto]],"!E",CELL("fila",INDIRECT(TablaDatosCompletos[[#This Row],[Referencia]]))+2)))</f>
        <v>0</v>
      </c>
      <c r="O338" s="18" t="str" cm="1">
        <f t="array" aca="1" ref="O338" ca="1">IF(INDIRECT(CONCATENATE(TablaDatosCompletos[[#This Row],[CodigoProyecto]],"!E",CELL("fila",INDIRECT(TablaDatosCompletos[[#This Row],[Referencia]]))+6))=0,"",INDIRECT(CONCATENATE(TablaDatosCompletos[[#This Row],[CodigoProyecto]],"!E",CELL("fila",INDIRECT(TablaDatosCompletos[[#This Row],[Referencia]]))+6)))</f>
        <v>RCO22</v>
      </c>
      <c r="P338" s="18" t="str" cm="1">
        <f t="array" aca="1" ref="P338"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38" s="18" cm="1">
        <f t="array" aca="1" ref="Q338" ca="1">IF(TablaDatosCompletos[[#This Row],[UsarAI]]="NO",0,INDIRECT(CONCATENATE(TablaDatosCompletos[[#This Row],[CodigoProyecto]],"!H",CELL("fila",INDIRECT(TablaDatosCompletos[[#This Row],[Referencia]]))+6)))</f>
        <v>0</v>
      </c>
      <c r="R338" s="18" t="str" cm="1">
        <f t="array" aca="1" ref="R338" ca="1">IF(INDIRECT(CONCATENATE(TablaDatosCompletos[[#This Row],[CodigoProyecto]],"!G",CELL("fila",INDIRECT(TablaDatosCompletos[[#This Row],[Referencia]]))+6))=0,"",INDIRECT(CONCATENATE(TablaDatosCompletos[[#This Row],[CodigoProyecto]],"!G",CELL("fila",INDIRECT(TablaDatosCompletos[[#This Row],[Referencia]]))+6)))</f>
        <v>KW  </v>
      </c>
      <c r="S338" s="125" t="str" cm="1">
        <f t="array" aca="1" ref="S338" ca="1">IF(INDIRECT(CONCATENATE(TablaDatosCompletos[[#This Row],[CodigoProyecto]],"!E",CELL("fila",INDIRECT(TablaDatosCompletos[[#This Row],[Referencia]]))+7))=0,"",INDIRECT(CONCATENATE(TablaDatosCompletos[[#This Row],[CodigoProyecto]],"!E",CELL("fila",INDIRECT(TablaDatosCompletos[[#This Row],[Referencia]]))+7)))</f>
        <v>RCR32</v>
      </c>
      <c r="T338" s="126" t="str" cm="1">
        <f t="array" aca="1" ref="T338"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38" s="127" cm="1">
        <f t="array" aca="1" ref="U338" ca="1">IF(TablaDatosCompletos[[#This Row],[UsarAI]]="NO",0,INDIRECT(CONCATENATE(TablaDatosCompletos[[#This Row],[CodigoProyecto]],"!H",CELL("fila",INDIRECT(TablaDatosCompletos[[#This Row],[Referencia]]))+7)))</f>
        <v>0</v>
      </c>
      <c r="V338" s="126" t="str" cm="1">
        <f t="array" aca="1" ref="V338" ca="1">IF(INDIRECT(CONCATENATE(TablaDatosCompletos[[#This Row],[CodigoProyecto]],"!G",CELL("fila",INDIRECT(TablaDatosCompletos[[#This Row],[Referencia]]))+7))=0,"",INDIRECT(CONCATENATE(TablaDatosCompletos[[#This Row],[CodigoProyecto]],"!G",CELL("fila",INDIRECT(TablaDatosCompletos[[#This Row],[Referencia]]))+7)))</f>
        <v>MW</v>
      </c>
    </row>
    <row r="339" spans="1:22" ht="72.5" x14ac:dyDescent="0.35">
      <c r="A339" s="17">
        <f>DatosGenerales!$D$7</f>
        <v>0</v>
      </c>
      <c r="B339" s="17">
        <f>DatosGenerales!$D$11</f>
        <v>0</v>
      </c>
      <c r="C339" s="17" cm="1">
        <f t="array" aca="1" ref="C339" ca="1">INDIRECT(CONCATENATE(TablaDatosCompletos[[#This Row],[CodigoProyecto]],"!$E$3"))</f>
        <v>0</v>
      </c>
      <c r="D339" s="17" t="str">
        <f ca="1">IF(TablaDatosCompletos[[#This Row],[Proyecto]]=0,"NO","SI")</f>
        <v>NO</v>
      </c>
      <c r="E339" s="17" t="s">
        <v>24</v>
      </c>
      <c r="F339" s="17" t="s">
        <v>227</v>
      </c>
      <c r="G339" s="20" t="s">
        <v>74</v>
      </c>
      <c r="H339" s="20" t="s">
        <v>43</v>
      </c>
      <c r="I339" s="19" t="s">
        <v>44</v>
      </c>
      <c r="J339" s="17" t="s">
        <v>83</v>
      </c>
      <c r="K339" s="18" t="s">
        <v>84</v>
      </c>
      <c r="L339" s="18" t="s">
        <v>696</v>
      </c>
      <c r="M339" s="18" t="str" cm="1">
        <f t="array" aca="1" ref="M339" ca="1">IF(INDIRECT(CONCATENATE(TablaDatosCompletos[[#This Row],[CodigoProyecto]],"!B",CELL("fila",INDIRECT(TablaDatosCompletos[[#This Row],[Referencia]]))))="Incluir","SI","NO")</f>
        <v>NO</v>
      </c>
      <c r="N339" s="40" cm="1">
        <f t="array" aca="1" ref="N339" ca="1">IF(TablaDatosCompletos[[#This Row],[UsarAI]]="NO",0,INDIRECT(CONCATENATE(TablaDatosCompletos[[#This Row],[CodigoProyecto]],"!E",CELL("fila",INDIRECT(TablaDatosCompletos[[#This Row],[Referencia]]))+2)))</f>
        <v>0</v>
      </c>
      <c r="O339" s="18" t="str" cm="1">
        <f t="array" aca="1" ref="O339" ca="1">IF(INDIRECT(CONCATENATE(TablaDatosCompletos[[#This Row],[CodigoProyecto]],"!E",CELL("fila",INDIRECT(TablaDatosCompletos[[#This Row],[Referencia]]))+6))=0,"",INDIRECT(CONCATENATE(TablaDatosCompletos[[#This Row],[CodigoProyecto]],"!E",CELL("fila",INDIRECT(TablaDatosCompletos[[#This Row],[Referencia]]))+6)))</f>
        <v>RCO22</v>
      </c>
      <c r="P339" s="18" t="str" cm="1">
        <f t="array" aca="1" ref="P339"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39" s="18" cm="1">
        <f t="array" aca="1" ref="Q339" ca="1">IF(TablaDatosCompletos[[#This Row],[UsarAI]]="NO",0,INDIRECT(CONCATENATE(TablaDatosCompletos[[#This Row],[CodigoProyecto]],"!H",CELL("fila",INDIRECT(TablaDatosCompletos[[#This Row],[Referencia]]))+6)))</f>
        <v>0</v>
      </c>
      <c r="R339" s="18" t="str" cm="1">
        <f t="array" aca="1" ref="R339" ca="1">IF(INDIRECT(CONCATENATE(TablaDatosCompletos[[#This Row],[CodigoProyecto]],"!G",CELL("fila",INDIRECT(TablaDatosCompletos[[#This Row],[Referencia]]))+6))=0,"",INDIRECT(CONCATENATE(TablaDatosCompletos[[#This Row],[CodigoProyecto]],"!G",CELL("fila",INDIRECT(TablaDatosCompletos[[#This Row],[Referencia]]))+6)))</f>
        <v>KW  </v>
      </c>
      <c r="S339" s="125" t="str" cm="1">
        <f t="array" aca="1" ref="S339" ca="1">IF(INDIRECT(CONCATENATE(TablaDatosCompletos[[#This Row],[CodigoProyecto]],"!E",CELL("fila",INDIRECT(TablaDatosCompletos[[#This Row],[Referencia]]))+7))=0,"",INDIRECT(CONCATENATE(TablaDatosCompletos[[#This Row],[CodigoProyecto]],"!E",CELL("fila",INDIRECT(TablaDatosCompletos[[#This Row],[Referencia]]))+7)))</f>
        <v>RCR32</v>
      </c>
      <c r="T339" s="126" t="str" cm="1">
        <f t="array" aca="1" ref="T339"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39" s="127" cm="1">
        <f t="array" aca="1" ref="U339" ca="1">IF(TablaDatosCompletos[[#This Row],[UsarAI]]="NO",0,INDIRECT(CONCATENATE(TablaDatosCompletos[[#This Row],[CodigoProyecto]],"!H",CELL("fila",INDIRECT(TablaDatosCompletos[[#This Row],[Referencia]]))+7)))</f>
        <v>0</v>
      </c>
      <c r="V339" s="126" t="str" cm="1">
        <f t="array" aca="1" ref="V339" ca="1">IF(INDIRECT(CONCATENATE(TablaDatosCompletos[[#This Row],[CodigoProyecto]],"!G",CELL("fila",INDIRECT(TablaDatosCompletos[[#This Row],[Referencia]]))+7))=0,"",INDIRECT(CONCATENATE(TablaDatosCompletos[[#This Row],[CodigoProyecto]],"!G",CELL("fila",INDIRECT(TablaDatosCompletos[[#This Row],[Referencia]]))+7)))</f>
        <v>MW</v>
      </c>
    </row>
    <row r="340" spans="1:22" ht="72.5" x14ac:dyDescent="0.35">
      <c r="A340" s="17">
        <f>DatosGenerales!$D$7</f>
        <v>0</v>
      </c>
      <c r="B340" s="17">
        <f>DatosGenerales!$D$11</f>
        <v>0</v>
      </c>
      <c r="C340" s="17" cm="1">
        <f t="array" aca="1" ref="C340" ca="1">INDIRECT(CONCATENATE(TablaDatosCompletos[[#This Row],[CodigoProyecto]],"!$E$3"))</f>
        <v>0</v>
      </c>
      <c r="D340" s="17" t="str">
        <f ca="1">IF(TablaDatosCompletos[[#This Row],[Proyecto]]=0,"NO","SI")</f>
        <v>NO</v>
      </c>
      <c r="E340" s="17" t="s">
        <v>24</v>
      </c>
      <c r="F340" s="17" t="s">
        <v>227</v>
      </c>
      <c r="G340" s="20" t="s">
        <v>74</v>
      </c>
      <c r="H340" s="20" t="s">
        <v>43</v>
      </c>
      <c r="I340" s="19" t="s">
        <v>44</v>
      </c>
      <c r="J340" s="17" t="s">
        <v>85</v>
      </c>
      <c r="K340" s="18" t="s">
        <v>86</v>
      </c>
      <c r="L340" s="18" t="s">
        <v>697</v>
      </c>
      <c r="M340" s="18" t="str" cm="1">
        <f t="array" aca="1" ref="M340" ca="1">IF(INDIRECT(CONCATENATE(TablaDatosCompletos[[#This Row],[CodigoProyecto]],"!B",CELL("fila",INDIRECT(TablaDatosCompletos[[#This Row],[Referencia]]))))="Incluir","SI","NO")</f>
        <v>NO</v>
      </c>
      <c r="N340" s="40" cm="1">
        <f t="array" aca="1" ref="N340" ca="1">IF(TablaDatosCompletos[[#This Row],[UsarAI]]="NO",0,INDIRECT(CONCATENATE(TablaDatosCompletos[[#This Row],[CodigoProyecto]],"!E",CELL("fila",INDIRECT(TablaDatosCompletos[[#This Row],[Referencia]]))+2)))</f>
        <v>0</v>
      </c>
      <c r="O340" s="18" t="str" cm="1">
        <f t="array" aca="1" ref="O340" ca="1">IF(INDIRECT(CONCATENATE(TablaDatosCompletos[[#This Row],[CodigoProyecto]],"!E",CELL("fila",INDIRECT(TablaDatosCompletos[[#This Row],[Referencia]]))+6))=0,"",INDIRECT(CONCATENATE(TablaDatosCompletos[[#This Row],[CodigoProyecto]],"!E",CELL("fila",INDIRECT(TablaDatosCompletos[[#This Row],[Referencia]]))+6)))</f>
        <v>RCO22</v>
      </c>
      <c r="P340" s="18" t="str" cm="1">
        <f t="array" aca="1" ref="P340"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40" s="18" cm="1">
        <f t="array" aca="1" ref="Q340" ca="1">IF(TablaDatosCompletos[[#This Row],[UsarAI]]="NO",0,INDIRECT(CONCATENATE(TablaDatosCompletos[[#This Row],[CodigoProyecto]],"!H",CELL("fila",INDIRECT(TablaDatosCompletos[[#This Row],[Referencia]]))+6)))</f>
        <v>0</v>
      </c>
      <c r="R340" s="18" t="str" cm="1">
        <f t="array" aca="1" ref="R340" ca="1">IF(INDIRECT(CONCATENATE(TablaDatosCompletos[[#This Row],[CodigoProyecto]],"!G",CELL("fila",INDIRECT(TablaDatosCompletos[[#This Row],[Referencia]]))+6))=0,"",INDIRECT(CONCATENATE(TablaDatosCompletos[[#This Row],[CodigoProyecto]],"!G",CELL("fila",INDIRECT(TablaDatosCompletos[[#This Row],[Referencia]]))+6)))</f>
        <v>KW  </v>
      </c>
      <c r="S340" s="125" t="str" cm="1">
        <f t="array" aca="1" ref="S340" ca="1">IF(INDIRECT(CONCATENATE(TablaDatosCompletos[[#This Row],[CodigoProyecto]],"!E",CELL("fila",INDIRECT(TablaDatosCompletos[[#This Row],[Referencia]]))+7))=0,"",INDIRECT(CONCATENATE(TablaDatosCompletos[[#This Row],[CodigoProyecto]],"!E",CELL("fila",INDIRECT(TablaDatosCompletos[[#This Row],[Referencia]]))+7)))</f>
        <v>RCR32</v>
      </c>
      <c r="T340" s="126" t="str" cm="1">
        <f t="array" aca="1" ref="T340"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40" s="127" cm="1">
        <f t="array" aca="1" ref="U340" ca="1">IF(TablaDatosCompletos[[#This Row],[UsarAI]]="NO",0,INDIRECT(CONCATENATE(TablaDatosCompletos[[#This Row],[CodigoProyecto]],"!H",CELL("fila",INDIRECT(TablaDatosCompletos[[#This Row],[Referencia]]))+7)))</f>
        <v>0</v>
      </c>
      <c r="V340" s="126" t="str" cm="1">
        <f t="array" aca="1" ref="V340" ca="1">IF(INDIRECT(CONCATENATE(TablaDatosCompletos[[#This Row],[CodigoProyecto]],"!G",CELL("fila",INDIRECT(TablaDatosCompletos[[#This Row],[Referencia]]))+7))=0,"",INDIRECT(CONCATENATE(TablaDatosCompletos[[#This Row],[CodigoProyecto]],"!G",CELL("fila",INDIRECT(TablaDatosCompletos[[#This Row],[Referencia]]))+7)))</f>
        <v>MW</v>
      </c>
    </row>
    <row r="341" spans="1:22" ht="72.5" x14ac:dyDescent="0.35">
      <c r="A341" s="17">
        <f>DatosGenerales!$D$7</f>
        <v>0</v>
      </c>
      <c r="B341" s="17">
        <f>DatosGenerales!$D$11</f>
        <v>0</v>
      </c>
      <c r="C341" s="17" cm="1">
        <f t="array" aca="1" ref="C341" ca="1">INDIRECT(CONCATENATE(TablaDatosCompletos[[#This Row],[CodigoProyecto]],"!$E$3"))</f>
        <v>0</v>
      </c>
      <c r="D341" s="17" t="str">
        <f ca="1">IF(TablaDatosCompletos[[#This Row],[Proyecto]]=0,"NO","SI")</f>
        <v>NO</v>
      </c>
      <c r="E341" s="17" t="s">
        <v>24</v>
      </c>
      <c r="F341" s="17" t="s">
        <v>227</v>
      </c>
      <c r="G341" s="20" t="s">
        <v>74</v>
      </c>
      <c r="H341" s="20" t="s">
        <v>43</v>
      </c>
      <c r="I341" s="19" t="s">
        <v>44</v>
      </c>
      <c r="J341" s="17" t="s">
        <v>87</v>
      </c>
      <c r="K341" s="18" t="s">
        <v>88</v>
      </c>
      <c r="L341" s="18" t="s">
        <v>698</v>
      </c>
      <c r="M341" s="18" t="str" cm="1">
        <f t="array" aca="1" ref="M341" ca="1">IF(INDIRECT(CONCATENATE(TablaDatosCompletos[[#This Row],[CodigoProyecto]],"!B",CELL("fila",INDIRECT(TablaDatosCompletos[[#This Row],[Referencia]]))))="Incluir","SI","NO")</f>
        <v>NO</v>
      </c>
      <c r="N341" s="40" cm="1">
        <f t="array" aca="1" ref="N341" ca="1">IF(TablaDatosCompletos[[#This Row],[UsarAI]]="NO",0,INDIRECT(CONCATENATE(TablaDatosCompletos[[#This Row],[CodigoProyecto]],"!E",CELL("fila",INDIRECT(TablaDatosCompletos[[#This Row],[Referencia]]))+2)))</f>
        <v>0</v>
      </c>
      <c r="O341" s="18" t="str" cm="1">
        <f t="array" aca="1" ref="O341" ca="1">IF(INDIRECT(CONCATENATE(TablaDatosCompletos[[#This Row],[CodigoProyecto]],"!E",CELL("fila",INDIRECT(TablaDatosCompletos[[#This Row],[Referencia]]))+6))=0,"",INDIRECT(CONCATENATE(TablaDatosCompletos[[#This Row],[CodigoProyecto]],"!E",CELL("fila",INDIRECT(TablaDatosCompletos[[#This Row],[Referencia]]))+6)))</f>
        <v>RCO22</v>
      </c>
      <c r="P341" s="18" t="str" cm="1">
        <f t="array" aca="1" ref="P341"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41" s="18" cm="1">
        <f t="array" aca="1" ref="Q341" ca="1">IF(TablaDatosCompletos[[#This Row],[UsarAI]]="NO",0,INDIRECT(CONCATENATE(TablaDatosCompletos[[#This Row],[CodigoProyecto]],"!H",CELL("fila",INDIRECT(TablaDatosCompletos[[#This Row],[Referencia]]))+6)))</f>
        <v>0</v>
      </c>
      <c r="R341" s="18" t="str" cm="1">
        <f t="array" aca="1" ref="R341" ca="1">IF(INDIRECT(CONCATENATE(TablaDatosCompletos[[#This Row],[CodigoProyecto]],"!G",CELL("fila",INDIRECT(TablaDatosCompletos[[#This Row],[Referencia]]))+6))=0,"",INDIRECT(CONCATENATE(TablaDatosCompletos[[#This Row],[CodigoProyecto]],"!G",CELL("fila",INDIRECT(TablaDatosCompletos[[#This Row],[Referencia]]))+6)))</f>
        <v>KW  </v>
      </c>
      <c r="S341" s="125" t="str" cm="1">
        <f t="array" aca="1" ref="S341" ca="1">IF(INDIRECT(CONCATENATE(TablaDatosCompletos[[#This Row],[CodigoProyecto]],"!E",CELL("fila",INDIRECT(TablaDatosCompletos[[#This Row],[Referencia]]))+7))=0,"",INDIRECT(CONCATENATE(TablaDatosCompletos[[#This Row],[CodigoProyecto]],"!E",CELL("fila",INDIRECT(TablaDatosCompletos[[#This Row],[Referencia]]))+7)))</f>
        <v>RCR32</v>
      </c>
      <c r="T341" s="126" t="str" cm="1">
        <f t="array" aca="1" ref="T341"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41" s="127" cm="1">
        <f t="array" aca="1" ref="U341" ca="1">IF(TablaDatosCompletos[[#This Row],[UsarAI]]="NO",0,INDIRECT(CONCATENATE(TablaDatosCompletos[[#This Row],[CodigoProyecto]],"!H",CELL("fila",INDIRECT(TablaDatosCompletos[[#This Row],[Referencia]]))+7)))</f>
        <v>0</v>
      </c>
      <c r="V341" s="126" t="str" cm="1">
        <f t="array" aca="1" ref="V341" ca="1">IF(INDIRECT(CONCATENATE(TablaDatosCompletos[[#This Row],[CodigoProyecto]],"!G",CELL("fila",INDIRECT(TablaDatosCompletos[[#This Row],[Referencia]]))+7))=0,"",INDIRECT(CONCATENATE(TablaDatosCompletos[[#This Row],[CodigoProyecto]],"!G",CELL("fila",INDIRECT(TablaDatosCompletos[[#This Row],[Referencia]]))+7)))</f>
        <v>MW</v>
      </c>
    </row>
    <row r="342" spans="1:22" ht="72.5" x14ac:dyDescent="0.35">
      <c r="A342" s="17">
        <f>DatosGenerales!$D$7</f>
        <v>0</v>
      </c>
      <c r="B342" s="17">
        <f>DatosGenerales!$D$11</f>
        <v>0</v>
      </c>
      <c r="C342" s="17" cm="1">
        <f t="array" aca="1" ref="C342" ca="1">INDIRECT(CONCATENATE(TablaDatosCompletos[[#This Row],[CodigoProyecto]],"!$E$3"))</f>
        <v>0</v>
      </c>
      <c r="D342" s="17" t="str">
        <f ca="1">IF(TablaDatosCompletos[[#This Row],[Proyecto]]=0,"NO","SI")</f>
        <v>NO</v>
      </c>
      <c r="E342" s="17" t="s">
        <v>24</v>
      </c>
      <c r="F342" s="17" t="s">
        <v>227</v>
      </c>
      <c r="G342" s="20" t="s">
        <v>74</v>
      </c>
      <c r="H342" s="20" t="s">
        <v>43</v>
      </c>
      <c r="I342" s="19" t="s">
        <v>44</v>
      </c>
      <c r="J342" s="17" t="s">
        <v>89</v>
      </c>
      <c r="K342" s="18" t="s">
        <v>90</v>
      </c>
      <c r="L342" s="18" t="s">
        <v>699</v>
      </c>
      <c r="M342" s="18" t="str" cm="1">
        <f t="array" aca="1" ref="M342" ca="1">IF(INDIRECT(CONCATENATE(TablaDatosCompletos[[#This Row],[CodigoProyecto]],"!B",CELL("fila",INDIRECT(TablaDatosCompletos[[#This Row],[Referencia]]))))="Incluir","SI","NO")</f>
        <v>NO</v>
      </c>
      <c r="N342" s="40" cm="1">
        <f t="array" aca="1" ref="N342" ca="1">IF(TablaDatosCompletos[[#This Row],[UsarAI]]="NO",0,INDIRECT(CONCATENATE(TablaDatosCompletos[[#This Row],[CodigoProyecto]],"!E",CELL("fila",INDIRECT(TablaDatosCompletos[[#This Row],[Referencia]]))+2)))</f>
        <v>0</v>
      </c>
      <c r="O342" s="18" t="str" cm="1">
        <f t="array" aca="1" ref="O342" ca="1">IF(INDIRECT(CONCATENATE(TablaDatosCompletos[[#This Row],[CodigoProyecto]],"!E",CELL("fila",INDIRECT(TablaDatosCompletos[[#This Row],[Referencia]]))+6))=0,"",INDIRECT(CONCATENATE(TablaDatosCompletos[[#This Row],[CodigoProyecto]],"!E",CELL("fila",INDIRECT(TablaDatosCompletos[[#This Row],[Referencia]]))+6)))</f>
        <v>RCO22</v>
      </c>
      <c r="P342" s="18" t="str" cm="1">
        <f t="array" aca="1" ref="P342"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42" s="18" cm="1">
        <f t="array" aca="1" ref="Q342" ca="1">IF(TablaDatosCompletos[[#This Row],[UsarAI]]="NO",0,INDIRECT(CONCATENATE(TablaDatosCompletos[[#This Row],[CodigoProyecto]],"!H",CELL("fila",INDIRECT(TablaDatosCompletos[[#This Row],[Referencia]]))+6)))</f>
        <v>0</v>
      </c>
      <c r="R342" s="18" t="str" cm="1">
        <f t="array" aca="1" ref="R342" ca="1">IF(INDIRECT(CONCATENATE(TablaDatosCompletos[[#This Row],[CodigoProyecto]],"!G",CELL("fila",INDIRECT(TablaDatosCompletos[[#This Row],[Referencia]]))+6))=0,"",INDIRECT(CONCATENATE(TablaDatosCompletos[[#This Row],[CodigoProyecto]],"!G",CELL("fila",INDIRECT(TablaDatosCompletos[[#This Row],[Referencia]]))+6)))</f>
        <v>KW  </v>
      </c>
      <c r="S342" s="125" t="str" cm="1">
        <f t="array" aca="1" ref="S342" ca="1">IF(INDIRECT(CONCATENATE(TablaDatosCompletos[[#This Row],[CodigoProyecto]],"!E",CELL("fila",INDIRECT(TablaDatosCompletos[[#This Row],[Referencia]]))+7))=0,"",INDIRECT(CONCATENATE(TablaDatosCompletos[[#This Row],[CodigoProyecto]],"!E",CELL("fila",INDIRECT(TablaDatosCompletos[[#This Row],[Referencia]]))+7)))</f>
        <v>RCR32</v>
      </c>
      <c r="T342" s="126" t="str" cm="1">
        <f t="array" aca="1" ref="T342"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42" s="127" cm="1">
        <f t="array" aca="1" ref="U342" ca="1">IF(TablaDatosCompletos[[#This Row],[UsarAI]]="NO",0,INDIRECT(CONCATENATE(TablaDatosCompletos[[#This Row],[CodigoProyecto]],"!H",CELL("fila",INDIRECT(TablaDatosCompletos[[#This Row],[Referencia]]))+7)))</f>
        <v>0</v>
      </c>
      <c r="V342" s="126" t="str" cm="1">
        <f t="array" aca="1" ref="V342" ca="1">IF(INDIRECT(CONCATENATE(TablaDatosCompletos[[#This Row],[CodigoProyecto]],"!G",CELL("fila",INDIRECT(TablaDatosCompletos[[#This Row],[Referencia]]))+7))=0,"",INDIRECT(CONCATENATE(TablaDatosCompletos[[#This Row],[CodigoProyecto]],"!G",CELL("fila",INDIRECT(TablaDatosCompletos[[#This Row],[Referencia]]))+7)))</f>
        <v>MW</v>
      </c>
    </row>
    <row r="343" spans="1:22" ht="72.5" x14ac:dyDescent="0.35">
      <c r="A343" s="17">
        <f>DatosGenerales!$D$7</f>
        <v>0</v>
      </c>
      <c r="B343" s="17">
        <f>DatosGenerales!$D$11</f>
        <v>0</v>
      </c>
      <c r="C343" s="17" cm="1">
        <f t="array" aca="1" ref="C343" ca="1">INDIRECT(CONCATENATE(TablaDatosCompletos[[#This Row],[CodigoProyecto]],"!$E$3"))</f>
        <v>0</v>
      </c>
      <c r="D343" s="17" t="str">
        <f ca="1">IF(TablaDatosCompletos[[#This Row],[Proyecto]]=0,"NO","SI")</f>
        <v>NO</v>
      </c>
      <c r="E343" s="17" t="s">
        <v>24</v>
      </c>
      <c r="F343" s="17" t="s">
        <v>227</v>
      </c>
      <c r="G343" s="20" t="s">
        <v>74</v>
      </c>
      <c r="H343" s="20" t="s">
        <v>43</v>
      </c>
      <c r="I343" s="19" t="s">
        <v>44</v>
      </c>
      <c r="J343" s="17" t="s">
        <v>91</v>
      </c>
      <c r="K343" s="18" t="s">
        <v>92</v>
      </c>
      <c r="L343" s="18" t="s">
        <v>700</v>
      </c>
      <c r="M343" s="18" t="str" cm="1">
        <f t="array" aca="1" ref="M343" ca="1">IF(INDIRECT(CONCATENATE(TablaDatosCompletos[[#This Row],[CodigoProyecto]],"!B",CELL("fila",INDIRECT(TablaDatosCompletos[[#This Row],[Referencia]]))))="Incluir","SI","NO")</f>
        <v>NO</v>
      </c>
      <c r="N343" s="40" cm="1">
        <f t="array" aca="1" ref="N343" ca="1">IF(TablaDatosCompletos[[#This Row],[UsarAI]]="NO",0,INDIRECT(CONCATENATE(TablaDatosCompletos[[#This Row],[CodigoProyecto]],"!E",CELL("fila",INDIRECT(TablaDatosCompletos[[#This Row],[Referencia]]))+2)))</f>
        <v>0</v>
      </c>
      <c r="O343" s="18" t="str" cm="1">
        <f t="array" aca="1" ref="O343" ca="1">IF(INDIRECT(CONCATENATE(TablaDatosCompletos[[#This Row],[CodigoProyecto]],"!E",CELL("fila",INDIRECT(TablaDatosCompletos[[#This Row],[Referencia]]))+6))=0,"",INDIRECT(CONCATENATE(TablaDatosCompletos[[#This Row],[CodigoProyecto]],"!E",CELL("fila",INDIRECT(TablaDatosCompletos[[#This Row],[Referencia]]))+6)))</f>
        <v>RCO22</v>
      </c>
      <c r="P343" s="18" t="str" cm="1">
        <f t="array" aca="1" ref="P343"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43" s="18" cm="1">
        <f t="array" aca="1" ref="Q343" ca="1">IF(TablaDatosCompletos[[#This Row],[UsarAI]]="NO",0,INDIRECT(CONCATENATE(TablaDatosCompletos[[#This Row],[CodigoProyecto]],"!H",CELL("fila",INDIRECT(TablaDatosCompletos[[#This Row],[Referencia]]))+6)))</f>
        <v>0</v>
      </c>
      <c r="R343" s="18" t="str" cm="1">
        <f t="array" aca="1" ref="R343" ca="1">IF(INDIRECT(CONCATENATE(TablaDatosCompletos[[#This Row],[CodigoProyecto]],"!G",CELL("fila",INDIRECT(TablaDatosCompletos[[#This Row],[Referencia]]))+6))=0,"",INDIRECT(CONCATENATE(TablaDatosCompletos[[#This Row],[CodigoProyecto]],"!G",CELL("fila",INDIRECT(TablaDatosCompletos[[#This Row],[Referencia]]))+6)))</f>
        <v>KW  </v>
      </c>
      <c r="S343" s="125" t="str" cm="1">
        <f t="array" aca="1" ref="S343" ca="1">IF(INDIRECT(CONCATENATE(TablaDatosCompletos[[#This Row],[CodigoProyecto]],"!E",CELL("fila",INDIRECT(TablaDatosCompletos[[#This Row],[Referencia]]))+7))=0,"",INDIRECT(CONCATENATE(TablaDatosCompletos[[#This Row],[CodigoProyecto]],"!E",CELL("fila",INDIRECT(TablaDatosCompletos[[#This Row],[Referencia]]))+7)))</f>
        <v>RCR32</v>
      </c>
      <c r="T343" s="126" t="str" cm="1">
        <f t="array" aca="1" ref="T343"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43" s="127" cm="1">
        <f t="array" aca="1" ref="U343" ca="1">IF(TablaDatosCompletos[[#This Row],[UsarAI]]="NO",0,INDIRECT(CONCATENATE(TablaDatosCompletos[[#This Row],[CodigoProyecto]],"!H",CELL("fila",INDIRECT(TablaDatosCompletos[[#This Row],[Referencia]]))+7)))</f>
        <v>0</v>
      </c>
      <c r="V343" s="126" t="str" cm="1">
        <f t="array" aca="1" ref="V343" ca="1">IF(INDIRECT(CONCATENATE(TablaDatosCompletos[[#This Row],[CodigoProyecto]],"!G",CELL("fila",INDIRECT(TablaDatosCompletos[[#This Row],[Referencia]]))+7))=0,"",INDIRECT(CONCATENATE(TablaDatosCompletos[[#This Row],[CodigoProyecto]],"!G",CELL("fila",INDIRECT(TablaDatosCompletos[[#This Row],[Referencia]]))+7)))</f>
        <v>MW</v>
      </c>
    </row>
    <row r="344" spans="1:22" ht="72.5" x14ac:dyDescent="0.35">
      <c r="A344" s="17">
        <f>DatosGenerales!$D$7</f>
        <v>0</v>
      </c>
      <c r="B344" s="17">
        <f>DatosGenerales!$D$11</f>
        <v>0</v>
      </c>
      <c r="C344" s="17" cm="1">
        <f t="array" aca="1" ref="C344" ca="1">INDIRECT(CONCATENATE(TablaDatosCompletos[[#This Row],[CodigoProyecto]],"!$E$3"))</f>
        <v>0</v>
      </c>
      <c r="D344" s="17" t="str">
        <f ca="1">IF(TablaDatosCompletos[[#This Row],[Proyecto]]=0,"NO","SI")</f>
        <v>NO</v>
      </c>
      <c r="E344" s="17" t="s">
        <v>24</v>
      </c>
      <c r="F344" s="17" t="s">
        <v>227</v>
      </c>
      <c r="G344" s="20" t="s">
        <v>74</v>
      </c>
      <c r="H344" s="20" t="s">
        <v>45</v>
      </c>
      <c r="I344" s="19" t="s">
        <v>46</v>
      </c>
      <c r="J344" s="17" t="s">
        <v>93</v>
      </c>
      <c r="K344" s="18" t="s">
        <v>94</v>
      </c>
      <c r="L344" s="18" t="s">
        <v>701</v>
      </c>
      <c r="M344" s="18" t="str" cm="1">
        <f t="array" aca="1" ref="M344" ca="1">IF(INDIRECT(CONCATENATE(TablaDatosCompletos[[#This Row],[CodigoProyecto]],"!B",CELL("fila",INDIRECT(TablaDatosCompletos[[#This Row],[Referencia]]))))="Incluir","SI","NO")</f>
        <v>NO</v>
      </c>
      <c r="N344" s="40" cm="1">
        <f t="array" aca="1" ref="N344" ca="1">IF(TablaDatosCompletos[[#This Row],[UsarAI]]="NO",0,INDIRECT(CONCATENATE(TablaDatosCompletos[[#This Row],[CodigoProyecto]],"!E",CELL("fila",INDIRECT(TablaDatosCompletos[[#This Row],[Referencia]]))+2)))</f>
        <v>0</v>
      </c>
      <c r="O344" s="18" t="str" cm="1">
        <f t="array" aca="1" ref="O344" ca="1">IF(INDIRECT(CONCATENATE(TablaDatosCompletos[[#This Row],[CodigoProyecto]],"!E",CELL("fila",INDIRECT(TablaDatosCompletos[[#This Row],[Referencia]]))+6))=0,"",INDIRECT(CONCATENATE(TablaDatosCompletos[[#This Row],[CodigoProyecto]],"!E",CELL("fila",INDIRECT(TablaDatosCompletos[[#This Row],[Referencia]]))+6)))</f>
        <v>RCO54</v>
      </c>
      <c r="P344" s="18" t="str" cm="1">
        <f t="array" aca="1" ref="P344" ca="1">IF(INDIRECT(CONCATENATE(TablaDatosCompletos[[#This Row],[CodigoProyecto]],"!F",CELL("fila",INDIRECT(TablaDatosCompletos[[#This Row],[Referencia]]))+6))=0,"",INDIRECT(CONCATENATE(TablaDatosCompletos[[#This Row],[CodigoProyecto]],"!F",CELL("fila",INDIRECT(TablaDatosCompletos[[#This Row],[Referencia]]))+6)))</f>
        <v>RCO54 Intermodal</v>
      </c>
      <c r="Q344" s="18" cm="1">
        <f t="array" aca="1" ref="Q344" ca="1">IF(TablaDatosCompletos[[#This Row],[UsarAI]]="NO",0,INDIRECT(CONCATENATE(TablaDatosCompletos[[#This Row],[CodigoProyecto]],"!H",CELL("fila",INDIRECT(TablaDatosCompletos[[#This Row],[Referencia]]))+6)))</f>
        <v>0</v>
      </c>
      <c r="R344" s="18" t="str" cm="1">
        <f t="array" aca="1" ref="R344" ca="1">IF(INDIRECT(CONCATENATE(TablaDatosCompletos[[#This Row],[CodigoProyecto]],"!G",CELL("fila",INDIRECT(TablaDatosCompletos[[#This Row],[Referencia]]))+6))=0,"",INDIRECT(CONCATENATE(TablaDatosCompletos[[#This Row],[CodigoProyecto]],"!G",CELL("fila",INDIRECT(TablaDatosCompletos[[#This Row],[Referencia]]))+6)))</f>
        <v>RCO54:Conexiones intermodales</v>
      </c>
      <c r="S344" s="125" t="str" cm="1">
        <f t="array" aca="1" ref="S344" ca="1">IF(INDIRECT(CONCATENATE(TablaDatosCompletos[[#This Row],[CodigoProyecto]],"!E",CELL("fila",INDIRECT(TablaDatosCompletos[[#This Row],[Referencia]]))+7))=0,"",INDIRECT(CONCATENATE(TablaDatosCompletos[[#This Row],[CodigoProyecto]],"!E",CELL("fila",INDIRECT(TablaDatosCompletos[[#This Row],[Referencia]]))+7)))</f>
        <v>RCR62</v>
      </c>
      <c r="T344" s="126" t="str" cm="1">
        <f t="array" aca="1" ref="T344"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44" s="127" cm="1">
        <f t="array" aca="1" ref="U344" ca="1">IF(TablaDatosCompletos[[#This Row],[UsarAI]]="NO",0,INDIRECT(CONCATENATE(TablaDatosCompletos[[#This Row],[CodigoProyecto]],"!H",CELL("fila",INDIRECT(TablaDatosCompletos[[#This Row],[Referencia]]))+7)))</f>
        <v>0</v>
      </c>
      <c r="V344" s="126" t="str" cm="1">
        <f t="array" aca="1" ref="V344" ca="1">IF(INDIRECT(CONCATENATE(TablaDatosCompletos[[#This Row],[CodigoProyecto]],"!G",CELL("fila",INDIRECT(TablaDatosCompletos[[#This Row],[Referencia]]))+7))=0,"",INDIRECT(CONCATENATE(TablaDatosCompletos[[#This Row],[CodigoProyecto]],"!G",CELL("fila",INDIRECT(TablaDatosCompletos[[#This Row],[Referencia]]))+7)))</f>
        <v>RCR 62: Usuarios / año</v>
      </c>
    </row>
    <row r="345" spans="1:22" ht="72.5" x14ac:dyDescent="0.35">
      <c r="A345" s="17">
        <f>DatosGenerales!$D$7</f>
        <v>0</v>
      </c>
      <c r="B345" s="17">
        <f>DatosGenerales!$D$11</f>
        <v>0</v>
      </c>
      <c r="C345" s="17" cm="1">
        <f t="array" aca="1" ref="C345" ca="1">INDIRECT(CONCATENATE(TablaDatosCompletos[[#This Row],[CodigoProyecto]],"!$E$3"))</f>
        <v>0</v>
      </c>
      <c r="D345" s="17" t="str">
        <f ca="1">IF(TablaDatosCompletos[[#This Row],[Proyecto]]=0,"NO","SI")</f>
        <v>NO</v>
      </c>
      <c r="E345" s="17" t="s">
        <v>24</v>
      </c>
      <c r="F345" s="17" t="s">
        <v>227</v>
      </c>
      <c r="G345" s="20" t="s">
        <v>74</v>
      </c>
      <c r="H345" s="20" t="s">
        <v>45</v>
      </c>
      <c r="I345" s="19" t="s">
        <v>46</v>
      </c>
      <c r="J345" s="17" t="s">
        <v>95</v>
      </c>
      <c r="K345" s="18" t="s">
        <v>96</v>
      </c>
      <c r="L345" s="18" t="s">
        <v>702</v>
      </c>
      <c r="M345" s="18" t="str" cm="1">
        <f t="array" aca="1" ref="M345" ca="1">IF(INDIRECT(CONCATENATE(TablaDatosCompletos[[#This Row],[CodigoProyecto]],"!B",CELL("fila",INDIRECT(TablaDatosCompletos[[#This Row],[Referencia]]))))="Incluir","SI","NO")</f>
        <v>NO</v>
      </c>
      <c r="N345" s="40" cm="1">
        <f t="array" aca="1" ref="N345" ca="1">IF(TablaDatosCompletos[[#This Row],[UsarAI]]="NO",0,INDIRECT(CONCATENATE(TablaDatosCompletos[[#This Row],[CodigoProyecto]],"!E",CELL("fila",INDIRECT(TablaDatosCompletos[[#This Row],[Referencia]]))+2)))</f>
        <v>0</v>
      </c>
      <c r="O345" s="18" t="str" cm="1">
        <f t="array" aca="1" ref="O345" ca="1">IF(INDIRECT(CONCATENATE(TablaDatosCompletos[[#This Row],[CodigoProyecto]],"!E",CELL("fila",INDIRECT(TablaDatosCompletos[[#This Row],[Referencia]]))+6))=0,"",INDIRECT(CONCATENATE(TablaDatosCompletos[[#This Row],[CodigoProyecto]],"!E",CELL("fila",INDIRECT(TablaDatosCompletos[[#This Row],[Referencia]]))+6)))</f>
        <v>RCO57</v>
      </c>
      <c r="P345" s="18" t="str" cm="1">
        <f t="array" aca="1" ref="P345"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345" s="18" cm="1">
        <f t="array" aca="1" ref="Q345" ca="1">IF(TablaDatosCompletos[[#This Row],[UsarAI]]="NO",0,INDIRECT(CONCATENATE(TablaDatosCompletos[[#This Row],[CodigoProyecto]],"!H",CELL("fila",INDIRECT(TablaDatosCompletos[[#This Row],[Referencia]]))+6)))</f>
        <v>0</v>
      </c>
      <c r="R345" s="18" t="str" cm="1">
        <f t="array" aca="1" ref="R345" ca="1">IF(INDIRECT(CONCATENATE(TablaDatosCompletos[[#This Row],[CodigoProyecto]],"!G",CELL("fila",INDIRECT(TablaDatosCompletos[[#This Row],[Referencia]]))+6))=0,"",INDIRECT(CONCATENATE(TablaDatosCompletos[[#This Row],[CodigoProyecto]],"!G",CELL("fila",INDIRECT(TablaDatosCompletos[[#This Row],[Referencia]]))+6)))</f>
        <v>RCO 57:Pasajeros</v>
      </c>
      <c r="S345" s="125" t="str" cm="1">
        <f t="array" aca="1" ref="S345" ca="1">IF(INDIRECT(CONCATENATE(TablaDatosCompletos[[#This Row],[CodigoProyecto]],"!E",CELL("fila",INDIRECT(TablaDatosCompletos[[#This Row],[Referencia]]))+7))=0,"",INDIRECT(CONCATENATE(TablaDatosCompletos[[#This Row],[CodigoProyecto]],"!E",CELL("fila",INDIRECT(TablaDatosCompletos[[#This Row],[Referencia]]))+7)))</f>
        <v>RCR62</v>
      </c>
      <c r="T345" s="126" t="str" cm="1">
        <f t="array" aca="1" ref="T345"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45" s="127" cm="1">
        <f t="array" aca="1" ref="U345" ca="1">IF(TablaDatosCompletos[[#This Row],[UsarAI]]="NO",0,INDIRECT(CONCATENATE(TablaDatosCompletos[[#This Row],[CodigoProyecto]],"!H",CELL("fila",INDIRECT(TablaDatosCompletos[[#This Row],[Referencia]]))+7)))</f>
        <v>0</v>
      </c>
      <c r="V345" s="126" t="str" cm="1">
        <f t="array" aca="1" ref="V345" ca="1">IF(INDIRECT(CONCATENATE(TablaDatosCompletos[[#This Row],[CodigoProyecto]],"!G",CELL("fila",INDIRECT(TablaDatosCompletos[[#This Row],[Referencia]]))+7))=0,"",INDIRECT(CONCATENATE(TablaDatosCompletos[[#This Row],[CodigoProyecto]],"!G",CELL("fila",INDIRECT(TablaDatosCompletos[[#This Row],[Referencia]]))+7)))</f>
        <v>RCR 62: Usuarios / año</v>
      </c>
    </row>
    <row r="346" spans="1:22" ht="72.5" x14ac:dyDescent="0.35">
      <c r="A346" s="17">
        <f>DatosGenerales!$D$7</f>
        <v>0</v>
      </c>
      <c r="B346" s="17">
        <f>DatosGenerales!$D$11</f>
        <v>0</v>
      </c>
      <c r="C346" s="17" cm="1">
        <f t="array" aca="1" ref="C346" ca="1">INDIRECT(CONCATENATE(TablaDatosCompletos[[#This Row],[CodigoProyecto]],"!$E$3"))</f>
        <v>0</v>
      </c>
      <c r="D346" s="17" t="str">
        <f ca="1">IF(TablaDatosCompletos[[#This Row],[Proyecto]]=0,"NO","SI")</f>
        <v>NO</v>
      </c>
      <c r="E346" s="17" t="s">
        <v>24</v>
      </c>
      <c r="F346" s="17" t="s">
        <v>227</v>
      </c>
      <c r="G346" s="20" t="s">
        <v>74</v>
      </c>
      <c r="H346" s="20" t="s">
        <v>45</v>
      </c>
      <c r="I346" s="19" t="s">
        <v>46</v>
      </c>
      <c r="J346" s="17" t="s">
        <v>97</v>
      </c>
      <c r="K346" s="18" t="s">
        <v>98</v>
      </c>
      <c r="L346" s="18" t="s">
        <v>703</v>
      </c>
      <c r="M346" s="18" t="str" cm="1">
        <f t="array" aca="1" ref="M346" ca="1">IF(INDIRECT(CONCATENATE(TablaDatosCompletos[[#This Row],[CodigoProyecto]],"!B",CELL("fila",INDIRECT(TablaDatosCompletos[[#This Row],[Referencia]]))))="Incluir","SI","NO")</f>
        <v>NO</v>
      </c>
      <c r="N346" s="40" cm="1">
        <f t="array" aca="1" ref="N346" ca="1">IF(TablaDatosCompletos[[#This Row],[UsarAI]]="NO",0,INDIRECT(CONCATENATE(TablaDatosCompletos[[#This Row],[CodigoProyecto]],"!E",CELL("fila",INDIRECT(TablaDatosCompletos[[#This Row],[Referencia]]))+2)))</f>
        <v>0</v>
      </c>
      <c r="O346" s="18" t="str" cm="1">
        <f t="array" aca="1" ref="O346" ca="1">IF(INDIRECT(CONCATENATE(TablaDatosCompletos[[#This Row],[CodigoProyecto]],"!E",CELL("fila",INDIRECT(TablaDatosCompletos[[#This Row],[Referencia]]))+6))=0,"",INDIRECT(CONCATENATE(TablaDatosCompletos[[#This Row],[CodigoProyecto]],"!E",CELL("fila",INDIRECT(TablaDatosCompletos[[#This Row],[Referencia]]))+6)))</f>
        <v>RCO58</v>
      </c>
      <c r="P346" s="18" t="str" cm="1">
        <f t="array" aca="1" ref="P346"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346" s="18" cm="1">
        <f t="array" aca="1" ref="Q346" ca="1">IF(TablaDatosCompletos[[#This Row],[UsarAI]]="NO",0,INDIRECT(CONCATENATE(TablaDatosCompletos[[#This Row],[CodigoProyecto]],"!H",CELL("fila",INDIRECT(TablaDatosCompletos[[#This Row],[Referencia]]))+6)))</f>
        <v>0</v>
      </c>
      <c r="R346" s="18" t="str" cm="1">
        <f t="array" aca="1" ref="R346" ca="1">IF(INDIRECT(CONCATENATE(TablaDatosCompletos[[#This Row],[CodigoProyecto]],"!G",CELL("fila",INDIRECT(TablaDatosCompletos[[#This Row],[Referencia]]))+6))=0,"",INDIRECT(CONCATENATE(TablaDatosCompletos[[#This Row],[CodigoProyecto]],"!G",CELL("fila",INDIRECT(TablaDatosCompletos[[#This Row],[Referencia]]))+6)))</f>
        <v>RCO 58:  Km</v>
      </c>
      <c r="S346" s="125" t="str" cm="1">
        <f t="array" aca="1" ref="S346" ca="1">IF(INDIRECT(CONCATENATE(TablaDatosCompletos[[#This Row],[CodigoProyecto]],"!E",CELL("fila",INDIRECT(TablaDatosCompletos[[#This Row],[Referencia]]))+7))=0,"",INDIRECT(CONCATENATE(TablaDatosCompletos[[#This Row],[CodigoProyecto]],"!E",CELL("fila",INDIRECT(TablaDatosCompletos[[#This Row],[Referencia]]))+7)))</f>
        <v>RCR64</v>
      </c>
      <c r="T346" s="126" t="str" cm="1">
        <f t="array" aca="1" ref="T346"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346" s="127" cm="1">
        <f t="array" aca="1" ref="U346" ca="1">IF(TablaDatosCompletos[[#This Row],[UsarAI]]="NO",0,INDIRECT(CONCATENATE(TablaDatosCompletos[[#This Row],[CodigoProyecto]],"!H",CELL("fila",INDIRECT(TablaDatosCompletos[[#This Row],[Referencia]]))+7)))</f>
        <v>0</v>
      </c>
      <c r="V346" s="126" t="str" cm="1">
        <f t="array" aca="1" ref="V346" ca="1">IF(INDIRECT(CONCATENATE(TablaDatosCompletos[[#This Row],[CodigoProyecto]],"!G",CELL("fila",INDIRECT(TablaDatosCompletos[[#This Row],[Referencia]]))+7))=0,"",INDIRECT(CONCATENATE(TablaDatosCompletos[[#This Row],[CodigoProyecto]],"!G",CELL("fila",INDIRECT(TablaDatosCompletos[[#This Row],[Referencia]]))+7)))</f>
        <v>RCR 64: Usuarios /año</v>
      </c>
    </row>
    <row r="347" spans="1:22" ht="72.5" x14ac:dyDescent="0.35">
      <c r="A347" s="17">
        <f>DatosGenerales!$D$7</f>
        <v>0</v>
      </c>
      <c r="B347" s="17">
        <f>DatosGenerales!$D$11</f>
        <v>0</v>
      </c>
      <c r="C347" s="17" cm="1">
        <f t="array" aca="1" ref="C347" ca="1">INDIRECT(CONCATENATE(TablaDatosCompletos[[#This Row],[CodigoProyecto]],"!$E$3"))</f>
        <v>0</v>
      </c>
      <c r="D347" s="17" t="str">
        <f ca="1">IF(TablaDatosCompletos[[#This Row],[Proyecto]]=0,"NO","SI")</f>
        <v>NO</v>
      </c>
      <c r="E347" s="17" t="s">
        <v>24</v>
      </c>
      <c r="F347" s="17" t="s">
        <v>227</v>
      </c>
      <c r="G347" s="20" t="s">
        <v>74</v>
      </c>
      <c r="H347" s="20" t="s">
        <v>45</v>
      </c>
      <c r="I347" s="40" t="s">
        <v>46</v>
      </c>
      <c r="J347" s="17" t="s">
        <v>99</v>
      </c>
      <c r="K347" s="18" t="s">
        <v>100</v>
      </c>
      <c r="L347" s="18" t="s">
        <v>704</v>
      </c>
      <c r="M347" s="18" t="str" cm="1">
        <f t="array" aca="1" ref="M347" ca="1">IF(INDIRECT(CONCATENATE(TablaDatosCompletos[[#This Row],[CodigoProyecto]],"!B",CELL("fila",INDIRECT(TablaDatosCompletos[[#This Row],[Referencia]]))))="Incluir","SI","NO")</f>
        <v>NO</v>
      </c>
      <c r="N347" s="40" cm="1">
        <f t="array" aca="1" ref="N347" ca="1">IF(TablaDatosCompletos[[#This Row],[UsarAI]]="NO",0,INDIRECT(CONCATENATE(TablaDatosCompletos[[#This Row],[CodigoProyecto]],"!E",CELL("fila",INDIRECT(TablaDatosCompletos[[#This Row],[Referencia]]))+2)))</f>
        <v>0</v>
      </c>
      <c r="O347" s="18" t="str" cm="1">
        <f t="array" aca="1" ref="O347" ca="1">IF(INDIRECT(CONCATENATE(TablaDatosCompletos[[#This Row],[CodigoProyecto]],"!E",CELL("fila",INDIRECT(TablaDatosCompletos[[#This Row],[Referencia]]))+6))=0,"",INDIRECT(CONCATENATE(TablaDatosCompletos[[#This Row],[CodigoProyecto]],"!E",CELL("fila",INDIRECT(TablaDatosCompletos[[#This Row],[Referencia]]))+6)))</f>
        <v>RCO54</v>
      </c>
      <c r="P347" s="18" t="str" cm="1">
        <f t="array" aca="1" ref="P347" ca="1">IF(INDIRECT(CONCATENATE(TablaDatosCompletos[[#This Row],[CodigoProyecto]],"!F",CELL("fila",INDIRECT(TablaDatosCompletos[[#This Row],[Referencia]]))+6))=0,"",INDIRECT(CONCATENATE(TablaDatosCompletos[[#This Row],[CodigoProyecto]],"!F",CELL("fila",INDIRECT(TablaDatosCompletos[[#This Row],[Referencia]]))+6)))</f>
        <v>RCO54 Intermodal</v>
      </c>
      <c r="Q347" s="18" cm="1">
        <f t="array" aca="1" ref="Q347" ca="1">IF(TablaDatosCompletos[[#This Row],[UsarAI]]="NO",0,INDIRECT(CONCATENATE(TablaDatosCompletos[[#This Row],[CodigoProyecto]],"!H",CELL("fila",INDIRECT(TablaDatosCompletos[[#This Row],[Referencia]]))+6)))</f>
        <v>0</v>
      </c>
      <c r="R347" s="18" t="str" cm="1">
        <f t="array" aca="1" ref="R347" ca="1">IF(INDIRECT(CONCATENATE(TablaDatosCompletos[[#This Row],[CodigoProyecto]],"!G",CELL("fila",INDIRECT(TablaDatosCompletos[[#This Row],[Referencia]]))+6))=0,"",INDIRECT(CONCATENATE(TablaDatosCompletos[[#This Row],[CodigoProyecto]],"!G",CELL("fila",INDIRECT(TablaDatosCompletos[[#This Row],[Referencia]]))+6)))</f>
        <v>RCO54:Conexiones intermodales</v>
      </c>
      <c r="S347" s="125" t="str" cm="1">
        <f t="array" aca="1" ref="S347" ca="1">IF(INDIRECT(CONCATENATE(TablaDatosCompletos[[#This Row],[CodigoProyecto]],"!E",CELL("fila",INDIRECT(TablaDatosCompletos[[#This Row],[Referencia]]))+7))=0,"",INDIRECT(CONCATENATE(TablaDatosCompletos[[#This Row],[CodigoProyecto]],"!E",CELL("fila",INDIRECT(TablaDatosCompletos[[#This Row],[Referencia]]))+7)))</f>
        <v>RCR62</v>
      </c>
      <c r="T347" s="126" t="str" cm="1">
        <f t="array" aca="1" ref="T347"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47" s="127" cm="1">
        <f t="array" aca="1" ref="U347" ca="1">IF(TablaDatosCompletos[[#This Row],[UsarAI]]="NO",0,INDIRECT(CONCATENATE(TablaDatosCompletos[[#This Row],[CodigoProyecto]],"!H",CELL("fila",INDIRECT(TablaDatosCompletos[[#This Row],[Referencia]]))+7)))</f>
        <v>0</v>
      </c>
      <c r="V347" s="126" t="str" cm="1">
        <f t="array" aca="1" ref="V347" ca="1">IF(INDIRECT(CONCATENATE(TablaDatosCompletos[[#This Row],[CodigoProyecto]],"!G",CELL("fila",INDIRECT(TablaDatosCompletos[[#This Row],[Referencia]]))+7))=0,"",INDIRECT(CONCATENATE(TablaDatosCompletos[[#This Row],[CodigoProyecto]],"!G",CELL("fila",INDIRECT(TablaDatosCompletos[[#This Row],[Referencia]]))+7)))</f>
        <v>RCR 62: Usuarios / año</v>
      </c>
    </row>
    <row r="348" spans="1:22" ht="72.5" x14ac:dyDescent="0.35">
      <c r="A348" s="17">
        <f>DatosGenerales!$D$7</f>
        <v>0</v>
      </c>
      <c r="B348" s="17">
        <f>DatosGenerales!$D$11</f>
        <v>0</v>
      </c>
      <c r="C348" s="17" cm="1">
        <f t="array" aca="1" ref="C348" ca="1">INDIRECT(CONCATENATE(TablaDatosCompletos[[#This Row],[CodigoProyecto]],"!$E$3"))</f>
        <v>0</v>
      </c>
      <c r="D348" s="17" t="str">
        <f ca="1">IF(TablaDatosCompletos[[#This Row],[Proyecto]]=0,"NO","SI")</f>
        <v>NO</v>
      </c>
      <c r="E348" s="17" t="s">
        <v>24</v>
      </c>
      <c r="F348" s="17" t="s">
        <v>227</v>
      </c>
      <c r="G348" s="20" t="s">
        <v>74</v>
      </c>
      <c r="H348" s="20" t="s">
        <v>45</v>
      </c>
      <c r="I348" s="40" t="s">
        <v>46</v>
      </c>
      <c r="J348" s="17" t="s">
        <v>101</v>
      </c>
      <c r="K348" s="18" t="s">
        <v>102</v>
      </c>
      <c r="L348" s="18" t="s">
        <v>705</v>
      </c>
      <c r="M348" s="18" t="str" cm="1">
        <f t="array" aca="1" ref="M348" ca="1">IF(INDIRECT(CONCATENATE(TablaDatosCompletos[[#This Row],[CodigoProyecto]],"!B",CELL("fila",INDIRECT(TablaDatosCompletos[[#This Row],[Referencia]]))))="Incluir","SI","NO")</f>
        <v>NO</v>
      </c>
      <c r="N348" s="40" cm="1">
        <f t="array" aca="1" ref="N348" ca="1">IF(TablaDatosCompletos[[#This Row],[UsarAI]]="NO",0,INDIRECT(CONCATENATE(TablaDatosCompletos[[#This Row],[CodigoProyecto]],"!E",CELL("fila",INDIRECT(TablaDatosCompletos[[#This Row],[Referencia]]))+2)))</f>
        <v>0</v>
      </c>
      <c r="O348" s="18" t="str" cm="1">
        <f t="array" aca="1" ref="O348" ca="1">IF(INDIRECT(CONCATENATE(TablaDatosCompletos[[#This Row],[CodigoProyecto]],"!E",CELL("fila",INDIRECT(TablaDatosCompletos[[#This Row],[Referencia]]))+6))=0,"",INDIRECT(CONCATENATE(TablaDatosCompletos[[#This Row],[CodigoProyecto]],"!E",CELL("fila",INDIRECT(TablaDatosCompletos[[#This Row],[Referencia]]))+6)))</f>
        <v>RCO57</v>
      </c>
      <c r="P348" s="18" t="str" cm="1">
        <f t="array" aca="1" ref="P348"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348" s="18" cm="1">
        <f t="array" aca="1" ref="Q348" ca="1">IF(TablaDatosCompletos[[#This Row],[UsarAI]]="NO",0,INDIRECT(CONCATENATE(TablaDatosCompletos[[#This Row],[CodigoProyecto]],"!H",CELL("fila",INDIRECT(TablaDatosCompletos[[#This Row],[Referencia]]))+6)))</f>
        <v>0</v>
      </c>
      <c r="R348" s="18" t="str" cm="1">
        <f t="array" aca="1" ref="R348" ca="1">IF(INDIRECT(CONCATENATE(TablaDatosCompletos[[#This Row],[CodigoProyecto]],"!G",CELL("fila",INDIRECT(TablaDatosCompletos[[#This Row],[Referencia]]))+6))=0,"",INDIRECT(CONCATENATE(TablaDatosCompletos[[#This Row],[CodigoProyecto]],"!G",CELL("fila",INDIRECT(TablaDatosCompletos[[#This Row],[Referencia]]))+6)))</f>
        <v>RCO 57:Pasajeros</v>
      </c>
      <c r="S348" s="125" t="str" cm="1">
        <f t="array" aca="1" ref="S348" ca="1">IF(INDIRECT(CONCATENATE(TablaDatosCompletos[[#This Row],[CodigoProyecto]],"!E",CELL("fila",INDIRECT(TablaDatosCompletos[[#This Row],[Referencia]]))+7))=0,"",INDIRECT(CONCATENATE(TablaDatosCompletos[[#This Row],[CodigoProyecto]],"!E",CELL("fila",INDIRECT(TablaDatosCompletos[[#This Row],[Referencia]]))+7)))</f>
        <v>RCR62</v>
      </c>
      <c r="T348" s="126" t="str" cm="1">
        <f t="array" aca="1" ref="T348"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48" s="127" cm="1">
        <f t="array" aca="1" ref="U348" ca="1">IF(TablaDatosCompletos[[#This Row],[UsarAI]]="NO",0,INDIRECT(CONCATENATE(TablaDatosCompletos[[#This Row],[CodigoProyecto]],"!H",CELL("fila",INDIRECT(TablaDatosCompletos[[#This Row],[Referencia]]))+7)))</f>
        <v>0</v>
      </c>
      <c r="V348" s="126" t="str" cm="1">
        <f t="array" aca="1" ref="V348" ca="1">IF(INDIRECT(CONCATENATE(TablaDatosCompletos[[#This Row],[CodigoProyecto]],"!G",CELL("fila",INDIRECT(TablaDatosCompletos[[#This Row],[Referencia]]))+7))=0,"",INDIRECT(CONCATENATE(TablaDatosCompletos[[#This Row],[CodigoProyecto]],"!G",CELL("fila",INDIRECT(TablaDatosCompletos[[#This Row],[Referencia]]))+7)))</f>
        <v>RCR 62: Usuarios / año</v>
      </c>
    </row>
    <row r="349" spans="1:22" ht="130.5" x14ac:dyDescent="0.35">
      <c r="A349" s="17">
        <f>DatosGenerales!$D$7</f>
        <v>0</v>
      </c>
      <c r="B349" s="17">
        <f>DatosGenerales!$D$11</f>
        <v>0</v>
      </c>
      <c r="C349" s="17" cm="1">
        <f t="array" aca="1" ref="C349" ca="1">INDIRECT(CONCATENATE(TablaDatosCompletos[[#This Row],[CodigoProyecto]],"!$E$3"))</f>
        <v>0</v>
      </c>
      <c r="D349" s="17" t="str">
        <f ca="1">IF(TablaDatosCompletos[[#This Row],[Proyecto]]=0,"NO","SI")</f>
        <v>NO</v>
      </c>
      <c r="E349" s="17" t="s">
        <v>24</v>
      </c>
      <c r="F349" s="17" t="s">
        <v>227</v>
      </c>
      <c r="G349" s="20" t="s">
        <v>74</v>
      </c>
      <c r="H349" s="20" t="s">
        <v>47</v>
      </c>
      <c r="I349" s="40" t="s">
        <v>48</v>
      </c>
      <c r="J349" s="17" t="s">
        <v>103</v>
      </c>
      <c r="K349" s="18" t="s">
        <v>104</v>
      </c>
      <c r="L349" s="18" t="s">
        <v>706</v>
      </c>
      <c r="M349" s="18" t="str" cm="1">
        <f t="array" aca="1" ref="M349" ca="1">IF(INDIRECT(CONCATENATE(TablaDatosCompletos[[#This Row],[CodigoProyecto]],"!B",CELL("fila",INDIRECT(TablaDatosCompletos[[#This Row],[Referencia]]))))="Incluir","SI","NO")</f>
        <v>NO</v>
      </c>
      <c r="N349" s="40" cm="1">
        <f t="array" aca="1" ref="N349" ca="1">IF(TablaDatosCompletos[[#This Row],[UsarAI]]="NO",0,INDIRECT(CONCATENATE(TablaDatosCompletos[[#This Row],[CodigoProyecto]],"!E",CELL("fila",INDIRECT(TablaDatosCompletos[[#This Row],[Referencia]]))+2)))</f>
        <v>0</v>
      </c>
      <c r="O349" s="18" t="str" cm="1">
        <f t="array" aca="1" ref="O349" ca="1">IF(INDIRECT(CONCATENATE(TablaDatosCompletos[[#This Row],[CodigoProyecto]],"!E",CELL("fila",INDIRECT(TablaDatosCompletos[[#This Row],[Referencia]]))+6))=0,"",INDIRECT(CONCATENATE(TablaDatosCompletos[[#This Row],[CodigoProyecto]],"!E",CELL("fila",INDIRECT(TablaDatosCompletos[[#This Row],[Referencia]]))+6)))</f>
        <v>RCO26</v>
      </c>
      <c r="P349" s="18" t="str" cm="1">
        <f t="array" aca="1" ref="P349"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349" s="18" cm="1">
        <f t="array" aca="1" ref="Q349" ca="1">IF(TablaDatosCompletos[[#This Row],[UsarAI]]="NO",0,INDIRECT(CONCATENATE(TablaDatosCompletos[[#This Row],[CodigoProyecto]],"!H",CELL("fila",INDIRECT(TablaDatosCompletos[[#This Row],[Referencia]]))+6)))</f>
        <v>0</v>
      </c>
      <c r="R349" s="18" t="str" cm="1">
        <f t="array" aca="1" ref="R349" ca="1">IF(INDIRECT(CONCATENATE(TablaDatosCompletos[[#This Row],[CodigoProyecto]],"!G",CELL("fila",INDIRECT(TablaDatosCompletos[[#This Row],[Referencia]]))+6))=0,"",INDIRECT(CONCATENATE(TablaDatosCompletos[[#This Row],[CodigoProyecto]],"!G",CELL("fila",INDIRECT(TablaDatosCompletos[[#This Row],[Referencia]]))+6)))</f>
        <v>RCO 26: Hectáreas</v>
      </c>
      <c r="S349" s="125" t="str" cm="1">
        <f t="array" aca="1" ref="S349" ca="1">IF(INDIRECT(CONCATENATE(TablaDatosCompletos[[#This Row],[CodigoProyecto]],"!E",CELL("fila",INDIRECT(TablaDatosCompletos[[#This Row],[Referencia]]))+7))=0,"",INDIRECT(CONCATENATE(TablaDatosCompletos[[#This Row],[CodigoProyecto]],"!E",CELL("fila",INDIRECT(TablaDatosCompletos[[#This Row],[Referencia]]))+7)))</f>
        <v>RCR35</v>
      </c>
      <c r="T349" s="126" t="str" cm="1">
        <f t="array" aca="1" ref="T349"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349" s="127" cm="1">
        <f t="array" aca="1" ref="U349" ca="1">IF(TablaDatosCompletos[[#This Row],[UsarAI]]="NO",0,INDIRECT(CONCATENATE(TablaDatosCompletos[[#This Row],[CodigoProyecto]],"!H",CELL("fila",INDIRECT(TablaDatosCompletos[[#This Row],[Referencia]]))+7)))</f>
        <v>0</v>
      </c>
      <c r="V349" s="126" t="str" cm="1">
        <f t="array" aca="1" ref="V349" ca="1">IF(INDIRECT(CONCATENATE(TablaDatosCompletos[[#This Row],[CodigoProyecto]],"!G",CELL("fila",INDIRECT(TablaDatosCompletos[[#This Row],[Referencia]]))+7))=0,"",INDIRECT(CONCATENATE(TablaDatosCompletos[[#This Row],[CodigoProyecto]],"!G",CELL("fila",INDIRECT(TablaDatosCompletos[[#This Row],[Referencia]]))+7)))</f>
        <v>RCR 35:Personas</v>
      </c>
    </row>
    <row r="350" spans="1:22" ht="116" x14ac:dyDescent="0.35">
      <c r="A350" s="17">
        <f>DatosGenerales!$D$7</f>
        <v>0</v>
      </c>
      <c r="B350" s="17">
        <f>DatosGenerales!$D$11</f>
        <v>0</v>
      </c>
      <c r="C350" s="17" cm="1">
        <f t="array" aca="1" ref="C350" ca="1">INDIRECT(CONCATENATE(TablaDatosCompletos[[#This Row],[CodigoProyecto]],"!$E$3"))</f>
        <v>0</v>
      </c>
      <c r="D350" s="17" t="str">
        <f ca="1">IF(TablaDatosCompletos[[#This Row],[Proyecto]]=0,"NO","SI")</f>
        <v>NO</v>
      </c>
      <c r="E350" s="17" t="s">
        <v>24</v>
      </c>
      <c r="F350" s="17" t="s">
        <v>227</v>
      </c>
      <c r="G350" s="20" t="s">
        <v>74</v>
      </c>
      <c r="H350" s="20" t="s">
        <v>47</v>
      </c>
      <c r="I350" s="19" t="s">
        <v>48</v>
      </c>
      <c r="J350" s="17" t="s">
        <v>105</v>
      </c>
      <c r="K350" s="18" t="s">
        <v>106</v>
      </c>
      <c r="L350" s="18" t="s">
        <v>707</v>
      </c>
      <c r="M350" s="18" t="str" cm="1">
        <f t="array" aca="1" ref="M350" ca="1">IF(INDIRECT(CONCATENATE(TablaDatosCompletos[[#This Row],[CodigoProyecto]],"!B",CELL("fila",INDIRECT(TablaDatosCompletos[[#This Row],[Referencia]]))))="Incluir","SI","NO")</f>
        <v>NO</v>
      </c>
      <c r="N350" s="40" cm="1">
        <f t="array" aca="1" ref="N350" ca="1">IF(TablaDatosCompletos[[#This Row],[UsarAI]]="NO",0,INDIRECT(CONCATENATE(TablaDatosCompletos[[#This Row],[CodigoProyecto]],"!E",CELL("fila",INDIRECT(TablaDatosCompletos[[#This Row],[Referencia]]))+2)))</f>
        <v>0</v>
      </c>
      <c r="O350" s="18" t="str" cm="1">
        <f t="array" aca="1" ref="O350" ca="1">IF(INDIRECT(CONCATENATE(TablaDatosCompletos[[#This Row],[CodigoProyecto]],"!E",CELL("fila",INDIRECT(TablaDatosCompletos[[#This Row],[Referencia]]))+6))=0,"",INDIRECT(CONCATENATE(TablaDatosCompletos[[#This Row],[CodigoProyecto]],"!E",CELL("fila",INDIRECT(TablaDatosCompletos[[#This Row],[Referencia]]))+6)))</f>
        <v>RCO24</v>
      </c>
      <c r="P350" s="18" t="str" cm="1">
        <f t="array" aca="1" ref="P350"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350" s="18" cm="1">
        <f t="array" aca="1" ref="Q350" ca="1">IF(TablaDatosCompletos[[#This Row],[UsarAI]]="NO",0,INDIRECT(CONCATENATE(TablaDatosCompletos[[#This Row],[CodigoProyecto]],"!H",CELL("fila",INDIRECT(TablaDatosCompletos[[#This Row],[Referencia]]))+6)))</f>
        <v>0</v>
      </c>
      <c r="R350" s="18" t="str" cm="1">
        <f t="array" aca="1" ref="R350" ca="1">IF(INDIRECT(CONCATENATE(TablaDatosCompletos[[#This Row],[CodigoProyecto]],"!G",CELL("fila",INDIRECT(TablaDatosCompletos[[#This Row],[Referencia]]))+6))=0,"",INDIRECT(CONCATENATE(TablaDatosCompletos[[#This Row],[CodigoProyecto]],"!G",CELL("fila",INDIRECT(TablaDatosCompletos[[#This Row],[Referencia]]))+6)))</f>
        <v>RCO 24: Euro</v>
      </c>
      <c r="S350" s="125" t="str" cm="1">
        <f t="array" aca="1" ref="S350" ca="1">IF(INDIRECT(CONCATENATE(TablaDatosCompletos[[#This Row],[CodigoProyecto]],"!E",CELL("fila",INDIRECT(TablaDatosCompletos[[#This Row],[Referencia]]))+7))=0,"",INDIRECT(CONCATENATE(TablaDatosCompletos[[#This Row],[CodigoProyecto]],"!E",CELL("fila",INDIRECT(TablaDatosCompletos[[#This Row],[Referencia]]))+7)))</f>
        <v>RCR36</v>
      </c>
      <c r="T350" s="126" t="str" cm="1">
        <f t="array" aca="1" ref="T350"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350" s="127" cm="1">
        <f t="array" aca="1" ref="U350" ca="1">IF(TablaDatosCompletos[[#This Row],[UsarAI]]="NO",0,INDIRECT(CONCATENATE(TablaDatosCompletos[[#This Row],[CodigoProyecto]],"!H",CELL("fila",INDIRECT(TablaDatosCompletos[[#This Row],[Referencia]]))+7)))</f>
        <v>0</v>
      </c>
      <c r="V350" s="126" t="str" cm="1">
        <f t="array" aca="1" ref="V350" ca="1">IF(INDIRECT(CONCATENATE(TablaDatosCompletos[[#This Row],[CodigoProyecto]],"!G",CELL("fila",INDIRECT(TablaDatosCompletos[[#This Row],[Referencia]]))+7))=0,"",INDIRECT(CONCATENATE(TablaDatosCompletos[[#This Row],[CodigoProyecto]],"!G",CELL("fila",INDIRECT(TablaDatosCompletos[[#This Row],[Referencia]]))+7)))</f>
        <v>RCR 36: Personas</v>
      </c>
    </row>
    <row r="351" spans="1:22" ht="174" x14ac:dyDescent="0.35">
      <c r="A351" s="17">
        <f>DatosGenerales!$D$7</f>
        <v>0</v>
      </c>
      <c r="B351" s="17">
        <f>DatosGenerales!$D$11</f>
        <v>0</v>
      </c>
      <c r="C351" s="17" cm="1">
        <f t="array" aca="1" ref="C351" ca="1">INDIRECT(CONCATENATE(TablaDatosCompletos[[#This Row],[CodigoProyecto]],"!$E$3"))</f>
        <v>0</v>
      </c>
      <c r="D351" s="17" t="str">
        <f ca="1">IF(TablaDatosCompletos[[#This Row],[Proyecto]]=0,"NO","SI")</f>
        <v>NO</v>
      </c>
      <c r="E351" s="17" t="s">
        <v>24</v>
      </c>
      <c r="F351" s="17" t="s">
        <v>227</v>
      </c>
      <c r="G351" s="20" t="s">
        <v>74</v>
      </c>
      <c r="H351" s="20" t="s">
        <v>47</v>
      </c>
      <c r="I351" s="19" t="s">
        <v>48</v>
      </c>
      <c r="J351" s="17" t="s">
        <v>107</v>
      </c>
      <c r="K351" s="18" t="s">
        <v>108</v>
      </c>
      <c r="L351" s="18" t="s">
        <v>708</v>
      </c>
      <c r="M351" s="18" t="str" cm="1">
        <f t="array" aca="1" ref="M351" ca="1">IF(INDIRECT(CONCATENATE(TablaDatosCompletos[[#This Row],[CodigoProyecto]],"!B",CELL("fila",INDIRECT(TablaDatosCompletos[[#This Row],[Referencia]]))))="Incluir","SI","NO")</f>
        <v>NO</v>
      </c>
      <c r="N351" s="40" cm="1">
        <f t="array" aca="1" ref="N351" ca="1">IF(TablaDatosCompletos[[#This Row],[UsarAI]]="NO",0,INDIRECT(CONCATENATE(TablaDatosCompletos[[#This Row],[CodigoProyecto]],"!E",CELL("fila",INDIRECT(TablaDatosCompletos[[#This Row],[Referencia]]))+2)))</f>
        <v>0</v>
      </c>
      <c r="O351" s="18" t="str" cm="1">
        <f t="array" aca="1" ref="O351" ca="1">IF(INDIRECT(CONCATENATE(TablaDatosCompletos[[#This Row],[CodigoProyecto]],"!E",CELL("fila",INDIRECT(TablaDatosCompletos[[#This Row],[Referencia]]))+6))=0,"",INDIRECT(CONCATENATE(TablaDatosCompletos[[#This Row],[CodigoProyecto]],"!E",CELL("fila",INDIRECT(TablaDatosCompletos[[#This Row],[Referencia]]))+6)))</f>
        <v>RCO24</v>
      </c>
      <c r="P351" s="18" t="str" cm="1">
        <f t="array" aca="1" ref="P351"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351" s="18" cm="1">
        <f t="array" aca="1" ref="Q351" ca="1">IF(TablaDatosCompletos[[#This Row],[UsarAI]]="NO",0,INDIRECT(CONCATENATE(TablaDatosCompletos[[#This Row],[CodigoProyecto]],"!H",CELL("fila",INDIRECT(TablaDatosCompletos[[#This Row],[Referencia]]))+6)))</f>
        <v>0</v>
      </c>
      <c r="R351" s="18" t="str" cm="1">
        <f t="array" aca="1" ref="R351" ca="1">IF(INDIRECT(CONCATENATE(TablaDatosCompletos[[#This Row],[CodigoProyecto]],"!G",CELL("fila",INDIRECT(TablaDatosCompletos[[#This Row],[Referencia]]))+6))=0,"",INDIRECT(CONCATENATE(TablaDatosCompletos[[#This Row],[CodigoProyecto]],"!G",CELL("fila",INDIRECT(TablaDatosCompletos[[#This Row],[Referencia]]))+6)))</f>
        <v>RCO 24: Euro</v>
      </c>
      <c r="S351" s="125" t="str" cm="1">
        <f t="array" aca="1" ref="S351" ca="1">IF(INDIRECT(CONCATENATE(TablaDatosCompletos[[#This Row],[CodigoProyecto]],"!E",CELL("fila",INDIRECT(TablaDatosCompletos[[#This Row],[Referencia]]))+7))=0,"",INDIRECT(CONCATENATE(TablaDatosCompletos[[#This Row],[CodigoProyecto]],"!E",CELL("fila",INDIRECT(TablaDatosCompletos[[#This Row],[Referencia]]))+7)))</f>
        <v>RCR37</v>
      </c>
      <c r="T351" s="126" t="str" cm="1">
        <f t="array" aca="1" ref="T351"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351" s="127" cm="1">
        <f t="array" aca="1" ref="U351" ca="1">IF(TablaDatosCompletos[[#This Row],[UsarAI]]="NO",0,INDIRECT(CONCATENATE(TablaDatosCompletos[[#This Row],[CodigoProyecto]],"!H",CELL("fila",INDIRECT(TablaDatosCompletos[[#This Row],[Referencia]]))+7)))</f>
        <v>0</v>
      </c>
      <c r="V351" s="126" t="str" cm="1">
        <f t="array" aca="1" ref="V351" ca="1">IF(INDIRECT(CONCATENATE(TablaDatosCompletos[[#This Row],[CodigoProyecto]],"!G",CELL("fila",INDIRECT(TablaDatosCompletos[[#This Row],[Referencia]]))+7))=0,"",INDIRECT(CONCATENATE(TablaDatosCompletos[[#This Row],[CodigoProyecto]],"!G",CELL("fila",INDIRECT(TablaDatosCompletos[[#This Row],[Referencia]]))+7)))</f>
        <v>RCR 37:Personas</v>
      </c>
    </row>
    <row r="352" spans="1:22" ht="87" x14ac:dyDescent="0.35">
      <c r="A352" s="17">
        <f>DatosGenerales!$D$7</f>
        <v>0</v>
      </c>
      <c r="B352" s="17">
        <f>DatosGenerales!$D$11</f>
        <v>0</v>
      </c>
      <c r="C352" s="17" cm="1">
        <f t="array" aca="1" ref="C352" ca="1">INDIRECT(CONCATENATE(TablaDatosCompletos[[#This Row],[CodigoProyecto]],"!$E$3"))</f>
        <v>0</v>
      </c>
      <c r="D352" s="17" t="str">
        <f ca="1">IF(TablaDatosCompletos[[#This Row],[Proyecto]]=0,"NO","SI")</f>
        <v>NO</v>
      </c>
      <c r="E352" s="17" t="s">
        <v>24</v>
      </c>
      <c r="F352" s="17" t="s">
        <v>227</v>
      </c>
      <c r="G352" s="20" t="s">
        <v>74</v>
      </c>
      <c r="H352" s="20" t="s">
        <v>49</v>
      </c>
      <c r="I352" s="19" t="s">
        <v>50</v>
      </c>
      <c r="J352" s="17" t="s">
        <v>109</v>
      </c>
      <c r="K352" s="18" t="s">
        <v>110</v>
      </c>
      <c r="L352" s="18" t="s">
        <v>709</v>
      </c>
      <c r="M352" s="18" t="str" cm="1">
        <f t="array" aca="1" ref="M352" ca="1">IF(INDIRECT(CONCATENATE(TablaDatosCompletos[[#This Row],[CodigoProyecto]],"!B",CELL("fila",INDIRECT(TablaDatosCompletos[[#This Row],[Referencia]]))))="Incluir","SI","NO")</f>
        <v>NO</v>
      </c>
      <c r="N352" s="40" cm="1">
        <f t="array" aca="1" ref="N352" ca="1">IF(TablaDatosCompletos[[#This Row],[UsarAI]]="NO",0,INDIRECT(CONCATENATE(TablaDatosCompletos[[#This Row],[CodigoProyecto]],"!E",CELL("fila",INDIRECT(TablaDatosCompletos[[#This Row],[Referencia]]))+2)))</f>
        <v>0</v>
      </c>
      <c r="O352" s="18" t="str" cm="1">
        <f t="array" aca="1" ref="O352" ca="1">IF(INDIRECT(CONCATENATE(TablaDatosCompletos[[#This Row],[CodigoProyecto]],"!E",CELL("fila",INDIRECT(TablaDatosCompletos[[#This Row],[Referencia]]))+6))=0,"",INDIRECT(CONCATENATE(TablaDatosCompletos[[#This Row],[CodigoProyecto]],"!E",CELL("fila",INDIRECT(TablaDatosCompletos[[#This Row],[Referencia]]))+6)))</f>
        <v>RCO30</v>
      </c>
      <c r="P352" s="18" t="str" cm="1">
        <f t="array" aca="1" ref="P352"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352" s="18" cm="1">
        <f t="array" aca="1" ref="Q352" ca="1">IF(TablaDatosCompletos[[#This Row],[UsarAI]]="NO",0,INDIRECT(CONCATENATE(TablaDatosCompletos[[#This Row],[CodigoProyecto]],"!H",CELL("fila",INDIRECT(TablaDatosCompletos[[#This Row],[Referencia]]))+6)))</f>
        <v>0</v>
      </c>
      <c r="R352" s="18" t="str" cm="1">
        <f t="array" aca="1" ref="R352" ca="1">IF(INDIRECT(CONCATENATE(TablaDatosCompletos[[#This Row],[CodigoProyecto]],"!G",CELL("fila",INDIRECT(TablaDatosCompletos[[#This Row],[Referencia]]))+6))=0,"",INDIRECT(CONCATENATE(TablaDatosCompletos[[#This Row],[CodigoProyecto]],"!G",CELL("fila",INDIRECT(TablaDatosCompletos[[#This Row],[Referencia]]))+6)))</f>
        <v>RCO 30: Km</v>
      </c>
      <c r="S352" s="125" t="str" cm="1">
        <f t="array" aca="1" ref="S352" ca="1">IF(INDIRECT(CONCATENATE(TablaDatosCompletos[[#This Row],[CodigoProyecto]],"!E",CELL("fila",INDIRECT(TablaDatosCompletos[[#This Row],[Referencia]]))+7))=0,"",INDIRECT(CONCATENATE(TablaDatosCompletos[[#This Row],[CodigoProyecto]],"!E",CELL("fila",INDIRECT(TablaDatosCompletos[[#This Row],[Referencia]]))+7)))</f>
        <v>RCR41</v>
      </c>
      <c r="T352" s="126" t="str" cm="1">
        <f t="array" aca="1" ref="T352"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352" s="127" cm="1">
        <f t="array" aca="1" ref="U352" ca="1">IF(TablaDatosCompletos[[#This Row],[UsarAI]]="NO",0,INDIRECT(CONCATENATE(TablaDatosCompletos[[#This Row],[CodigoProyecto]],"!H",CELL("fila",INDIRECT(TablaDatosCompletos[[#This Row],[Referencia]]))+7)))</f>
        <v>0</v>
      </c>
      <c r="V352" s="126" t="str" cm="1">
        <f t="array" aca="1" ref="V352" ca="1">IF(INDIRECT(CONCATENATE(TablaDatosCompletos[[#This Row],[CodigoProyecto]],"!G",CELL("fila",INDIRECT(TablaDatosCompletos[[#This Row],[Referencia]]))+7))=0,"",INDIRECT(CONCATENATE(TablaDatosCompletos[[#This Row],[CodigoProyecto]],"!G",CELL("fila",INDIRECT(TablaDatosCompletos[[#This Row],[Referencia]]))+7)))</f>
        <v>RCR 41: Personas</v>
      </c>
    </row>
    <row r="353" spans="1:22" ht="101.5" x14ac:dyDescent="0.35">
      <c r="A353" s="17">
        <f>DatosGenerales!$D$7</f>
        <v>0</v>
      </c>
      <c r="B353" s="17">
        <f>DatosGenerales!$D$11</f>
        <v>0</v>
      </c>
      <c r="C353" s="17" cm="1">
        <f t="array" aca="1" ref="C353" ca="1">INDIRECT(CONCATENATE(TablaDatosCompletos[[#This Row],[CodigoProyecto]],"!$E$3"))</f>
        <v>0</v>
      </c>
      <c r="D353" s="17" t="str">
        <f ca="1">IF(TablaDatosCompletos[[#This Row],[Proyecto]]=0,"NO","SI")</f>
        <v>NO</v>
      </c>
      <c r="E353" s="17" t="s">
        <v>24</v>
      </c>
      <c r="F353" s="17" t="s">
        <v>227</v>
      </c>
      <c r="G353" s="20" t="s">
        <v>74</v>
      </c>
      <c r="H353" s="20" t="s">
        <v>49</v>
      </c>
      <c r="I353" s="19" t="s">
        <v>50</v>
      </c>
      <c r="J353" s="17" t="s">
        <v>111</v>
      </c>
      <c r="K353" s="18" t="s">
        <v>112</v>
      </c>
      <c r="L353" s="18" t="s">
        <v>710</v>
      </c>
      <c r="M353" s="18" t="str" cm="1">
        <f t="array" aca="1" ref="M353" ca="1">IF(INDIRECT(CONCATENATE(TablaDatosCompletos[[#This Row],[CodigoProyecto]],"!B",CELL("fila",INDIRECT(TablaDatosCompletos[[#This Row],[Referencia]]))))="Incluir","SI","NO")</f>
        <v>NO</v>
      </c>
      <c r="N353" s="40" cm="1">
        <f t="array" aca="1" ref="N353" ca="1">IF(TablaDatosCompletos[[#This Row],[UsarAI]]="NO",0,INDIRECT(CONCATENATE(TablaDatosCompletos[[#This Row],[CodigoProyecto]],"!E",CELL("fila",INDIRECT(TablaDatosCompletos[[#This Row],[Referencia]]))+2)))</f>
        <v>0</v>
      </c>
      <c r="O353" s="18" t="str" cm="1">
        <f t="array" aca="1" ref="O353" ca="1">IF(INDIRECT(CONCATENATE(TablaDatosCompletos[[#This Row],[CodigoProyecto]],"!E",CELL("fila",INDIRECT(TablaDatosCompletos[[#This Row],[Referencia]]))+6))=0,"",INDIRECT(CONCATENATE(TablaDatosCompletos[[#This Row],[CodigoProyecto]],"!E",CELL("fila",INDIRECT(TablaDatosCompletos[[#This Row],[Referencia]]))+6)))</f>
        <v>RCO30</v>
      </c>
      <c r="P353" s="18" t="str" cm="1">
        <f t="array" aca="1" ref="P353"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353" s="18" cm="1">
        <f t="array" aca="1" ref="Q353" ca="1">IF(TablaDatosCompletos[[#This Row],[UsarAI]]="NO",0,INDIRECT(CONCATENATE(TablaDatosCompletos[[#This Row],[CodigoProyecto]],"!H",CELL("fila",INDIRECT(TablaDatosCompletos[[#This Row],[Referencia]]))+6)))</f>
        <v>0</v>
      </c>
      <c r="R353" s="18" t="str" cm="1">
        <f t="array" aca="1" ref="R353" ca="1">IF(INDIRECT(CONCATENATE(TablaDatosCompletos[[#This Row],[CodigoProyecto]],"!G",CELL("fila",INDIRECT(TablaDatosCompletos[[#This Row],[Referencia]]))+6))=0,"",INDIRECT(CONCATENATE(TablaDatosCompletos[[#This Row],[CodigoProyecto]],"!G",CELL("fila",INDIRECT(TablaDatosCompletos[[#This Row],[Referencia]]))+6)))</f>
        <v>RCO 30: Km</v>
      </c>
      <c r="S353" s="125" t="str" cm="1">
        <f t="array" aca="1" ref="S353" ca="1">IF(INDIRECT(CONCATENATE(TablaDatosCompletos[[#This Row],[CodigoProyecto]],"!E",CELL("fila",INDIRECT(TablaDatosCompletos[[#This Row],[Referencia]]))+7))=0,"",INDIRECT(CONCATENATE(TablaDatosCompletos[[#This Row],[CodigoProyecto]],"!E",CELL("fila",INDIRECT(TablaDatosCompletos[[#This Row],[Referencia]]))+7)))</f>
        <v>RCR41</v>
      </c>
      <c r="T353" s="126" t="str" cm="1">
        <f t="array" aca="1" ref="T353"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353" s="127" cm="1">
        <f t="array" aca="1" ref="U353" ca="1">IF(TablaDatosCompletos[[#This Row],[UsarAI]]="NO",0,INDIRECT(CONCATENATE(TablaDatosCompletos[[#This Row],[CodigoProyecto]],"!H",CELL("fila",INDIRECT(TablaDatosCompletos[[#This Row],[Referencia]]))+7)))</f>
        <v>0</v>
      </c>
      <c r="V353" s="126" t="str" cm="1">
        <f t="array" aca="1" ref="V353" ca="1">IF(INDIRECT(CONCATENATE(TablaDatosCompletos[[#This Row],[CodigoProyecto]],"!G",CELL("fila",INDIRECT(TablaDatosCompletos[[#This Row],[Referencia]]))+7))=0,"",INDIRECT(CONCATENATE(TablaDatosCompletos[[#This Row],[CodigoProyecto]],"!G",CELL("fila",INDIRECT(TablaDatosCompletos[[#This Row],[Referencia]]))+7)))</f>
        <v>RCR 41: Personas</v>
      </c>
    </row>
    <row r="354" spans="1:22" ht="101.5" x14ac:dyDescent="0.35">
      <c r="A354" s="17">
        <f>DatosGenerales!$D$7</f>
        <v>0</v>
      </c>
      <c r="B354" s="17">
        <f>DatosGenerales!$D$11</f>
        <v>0</v>
      </c>
      <c r="C354" s="17" cm="1">
        <f t="array" aca="1" ref="C354" ca="1">INDIRECT(CONCATENATE(TablaDatosCompletos[[#This Row],[CodigoProyecto]],"!$E$3"))</f>
        <v>0</v>
      </c>
      <c r="D354" s="17" t="str">
        <f ca="1">IF(TablaDatosCompletos[[#This Row],[Proyecto]]=0,"NO","SI")</f>
        <v>NO</v>
      </c>
      <c r="E354" s="17" t="s">
        <v>24</v>
      </c>
      <c r="F354" s="17" t="s">
        <v>227</v>
      </c>
      <c r="G354" s="20" t="s">
        <v>74</v>
      </c>
      <c r="H354" s="20" t="s">
        <v>49</v>
      </c>
      <c r="I354" s="19" t="s">
        <v>50</v>
      </c>
      <c r="J354" s="17" t="s">
        <v>113</v>
      </c>
      <c r="K354" s="18" t="s">
        <v>114</v>
      </c>
      <c r="L354" s="18" t="s">
        <v>711</v>
      </c>
      <c r="M354" s="18" t="str" cm="1">
        <f t="array" aca="1" ref="M354" ca="1">IF(INDIRECT(CONCATENATE(TablaDatosCompletos[[#This Row],[CodigoProyecto]],"!B",CELL("fila",INDIRECT(TablaDatosCompletos[[#This Row],[Referencia]]))))="Incluir","SI","NO")</f>
        <v>NO</v>
      </c>
      <c r="N354" s="40" cm="1">
        <f t="array" aca="1" ref="N354" ca="1">IF(TablaDatosCompletos[[#This Row],[UsarAI]]="NO",0,INDIRECT(CONCATENATE(TablaDatosCompletos[[#This Row],[CodigoProyecto]],"!E",CELL("fila",INDIRECT(TablaDatosCompletos[[#This Row],[Referencia]]))+2)))</f>
        <v>0</v>
      </c>
      <c r="O354" s="18" t="str" cm="1">
        <f t="array" aca="1" ref="O354" ca="1">IF(INDIRECT(CONCATENATE(TablaDatosCompletos[[#This Row],[CodigoProyecto]],"!E",CELL("fila",INDIRECT(TablaDatosCompletos[[#This Row],[Referencia]]))+6))=0,"",INDIRECT(CONCATENATE(TablaDatosCompletos[[#This Row],[CodigoProyecto]],"!E",CELL("fila",INDIRECT(TablaDatosCompletos[[#This Row],[Referencia]]))+6)))</f>
        <v>RCO31</v>
      </c>
      <c r="P354" s="18" t="str" cm="1">
        <f t="array" aca="1" ref="P354"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354" s="18" cm="1">
        <f t="array" aca="1" ref="Q354" ca="1">IF(TablaDatosCompletos[[#This Row],[UsarAI]]="NO",0,INDIRECT(CONCATENATE(TablaDatosCompletos[[#This Row],[CodigoProyecto]],"!H",CELL("fila",INDIRECT(TablaDatosCompletos[[#This Row],[Referencia]]))+6)))</f>
        <v>0</v>
      </c>
      <c r="R354" s="18" t="str" cm="1">
        <f t="array" aca="1" ref="R354" ca="1">IF(INDIRECT(CONCATENATE(TablaDatosCompletos[[#This Row],[CodigoProyecto]],"!G",CELL("fila",INDIRECT(TablaDatosCompletos[[#This Row],[Referencia]]))+6))=0,"",INDIRECT(CONCATENATE(TablaDatosCompletos[[#This Row],[CodigoProyecto]],"!G",CELL("fila",INDIRECT(TablaDatosCompletos[[#This Row],[Referencia]]))+6)))</f>
        <v>RCO31: Km</v>
      </c>
      <c r="S354" s="125" t="str" cm="1">
        <f t="array" aca="1" ref="S354" ca="1">IF(INDIRECT(CONCATENATE(TablaDatosCompletos[[#This Row],[CodigoProyecto]],"!E",CELL("fila",INDIRECT(TablaDatosCompletos[[#This Row],[Referencia]]))+7))=0,"",INDIRECT(CONCATENATE(TablaDatosCompletos[[#This Row],[CodigoProyecto]],"!E",CELL("fila",INDIRECT(TablaDatosCompletos[[#This Row],[Referencia]]))+7)))</f>
        <v>RCR42</v>
      </c>
      <c r="T354" s="126" t="str" cm="1">
        <f t="array" aca="1" ref="T354"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354" s="127" cm="1">
        <f t="array" aca="1" ref="U354" ca="1">IF(TablaDatosCompletos[[#This Row],[UsarAI]]="NO",0,INDIRECT(CONCATENATE(TablaDatosCompletos[[#This Row],[CodigoProyecto]],"!H",CELL("fila",INDIRECT(TablaDatosCompletos[[#This Row],[Referencia]]))+7)))</f>
        <v>0</v>
      </c>
      <c r="V354" s="126" t="str" cm="1">
        <f t="array" aca="1" ref="V354" ca="1">IF(INDIRECT(CONCATENATE(TablaDatosCompletos[[#This Row],[CodigoProyecto]],"!G",CELL("fila",INDIRECT(TablaDatosCompletos[[#This Row],[Referencia]]))+7))=0,"",INDIRECT(CONCATENATE(TablaDatosCompletos[[#This Row],[CodigoProyecto]],"!G",CELL("fila",INDIRECT(TablaDatosCompletos[[#This Row],[Referencia]]))+7)))</f>
        <v>RCR 42:  Personas</v>
      </c>
    </row>
    <row r="355" spans="1:22" ht="101.5" x14ac:dyDescent="0.35">
      <c r="A355" s="17">
        <f>DatosGenerales!$D$7</f>
        <v>0</v>
      </c>
      <c r="B355" s="17">
        <f>DatosGenerales!$D$11</f>
        <v>0</v>
      </c>
      <c r="C355" s="17" cm="1">
        <f t="array" aca="1" ref="C355" ca="1">INDIRECT(CONCATENATE(TablaDatosCompletos[[#This Row],[CodigoProyecto]],"!$E$3"))</f>
        <v>0</v>
      </c>
      <c r="D355" s="17" t="str">
        <f ca="1">IF(TablaDatosCompletos[[#This Row],[Proyecto]]=0,"NO","SI")</f>
        <v>NO</v>
      </c>
      <c r="E355" s="17" t="s">
        <v>24</v>
      </c>
      <c r="F355" s="17" t="s">
        <v>227</v>
      </c>
      <c r="G355" s="20" t="s">
        <v>74</v>
      </c>
      <c r="H355" s="20" t="s">
        <v>49</v>
      </c>
      <c r="I355" s="19" t="s">
        <v>50</v>
      </c>
      <c r="J355" s="17" t="s">
        <v>115</v>
      </c>
      <c r="K355" s="18" t="s">
        <v>116</v>
      </c>
      <c r="L355" s="18" t="s">
        <v>712</v>
      </c>
      <c r="M355" s="18" t="str" cm="1">
        <f t="array" aca="1" ref="M355" ca="1">IF(INDIRECT(CONCATENATE(TablaDatosCompletos[[#This Row],[CodigoProyecto]],"!B",CELL("fila",INDIRECT(TablaDatosCompletos[[#This Row],[Referencia]]))))="Incluir","SI","NO")</f>
        <v>NO</v>
      </c>
      <c r="N355" s="40" cm="1">
        <f t="array" aca="1" ref="N355" ca="1">IF(TablaDatosCompletos[[#This Row],[UsarAI]]="NO",0,INDIRECT(CONCATENATE(TablaDatosCompletos[[#This Row],[CodigoProyecto]],"!E",CELL("fila",INDIRECT(TablaDatosCompletos[[#This Row],[Referencia]]))+2)))</f>
        <v>0</v>
      </c>
      <c r="O355" s="18" t="str" cm="1">
        <f t="array" aca="1" ref="O355" ca="1">IF(INDIRECT(CONCATENATE(TablaDatosCompletos[[#This Row],[CodigoProyecto]],"!E",CELL("fila",INDIRECT(TablaDatosCompletos[[#This Row],[Referencia]]))+6))=0,"",INDIRECT(CONCATENATE(TablaDatosCompletos[[#This Row],[CodigoProyecto]],"!E",CELL("fila",INDIRECT(TablaDatosCompletos[[#This Row],[Referencia]]))+6)))</f>
        <v>RCO32</v>
      </c>
      <c r="P355" s="18" t="str" cm="1">
        <f t="array" aca="1" ref="P355"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355" s="18" cm="1">
        <f t="array" aca="1" ref="Q355" ca="1">IF(TablaDatosCompletos[[#This Row],[UsarAI]]="NO",0,INDIRECT(CONCATENATE(TablaDatosCompletos[[#This Row],[CodigoProyecto]],"!H",CELL("fila",INDIRECT(TablaDatosCompletos[[#This Row],[Referencia]]))+6)))</f>
        <v>0</v>
      </c>
      <c r="R355" s="18" t="str" cm="1">
        <f t="array" aca="1" ref="R355" ca="1">IF(INDIRECT(CONCATENATE(TablaDatosCompletos[[#This Row],[CodigoProyecto]],"!G",CELL("fila",INDIRECT(TablaDatosCompletos[[#This Row],[Referencia]]))+6))=0,"",INDIRECT(CONCATENATE(TablaDatosCompletos[[#This Row],[CodigoProyecto]],"!G",CELL("fila",INDIRECT(TablaDatosCompletos[[#This Row],[Referencia]]))+6)))</f>
        <v>RCO32: Equivalente de población</v>
      </c>
      <c r="S355" s="125" t="str" cm="1">
        <f t="array" aca="1" ref="S355" ca="1">IF(INDIRECT(CONCATENATE(TablaDatosCompletos[[#This Row],[CodigoProyecto]],"!E",CELL("fila",INDIRECT(TablaDatosCompletos[[#This Row],[Referencia]]))+7))=0,"",INDIRECT(CONCATENATE(TablaDatosCompletos[[#This Row],[CodigoProyecto]],"!E",CELL("fila",INDIRECT(TablaDatosCompletos[[#This Row],[Referencia]]))+7)))</f>
        <v>RCR42</v>
      </c>
      <c r="T355" s="126" t="str" cm="1">
        <f t="array" aca="1" ref="T355"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355" s="127" cm="1">
        <f t="array" aca="1" ref="U355" ca="1">IF(TablaDatosCompletos[[#This Row],[UsarAI]]="NO",0,INDIRECT(CONCATENATE(TablaDatosCompletos[[#This Row],[CodigoProyecto]],"!H",CELL("fila",INDIRECT(TablaDatosCompletos[[#This Row],[Referencia]]))+7)))</f>
        <v>0</v>
      </c>
      <c r="V355" s="126" t="str" cm="1">
        <f t="array" aca="1" ref="V355" ca="1">IF(INDIRECT(CONCATENATE(TablaDatosCompletos[[#This Row],[CodigoProyecto]],"!G",CELL("fila",INDIRECT(TablaDatosCompletos[[#This Row],[Referencia]]))+7))=0,"",INDIRECT(CONCATENATE(TablaDatosCompletos[[#This Row],[CodigoProyecto]],"!G",CELL("fila",INDIRECT(TablaDatosCompletos[[#This Row],[Referencia]]))+7)))</f>
        <v>RCR 42:  Personas</v>
      </c>
    </row>
    <row r="356" spans="1:22" ht="101.5" x14ac:dyDescent="0.35">
      <c r="A356" s="17">
        <f>DatosGenerales!$D$7</f>
        <v>0</v>
      </c>
      <c r="B356" s="17">
        <f>DatosGenerales!$D$11</f>
        <v>0</v>
      </c>
      <c r="C356" s="17" cm="1">
        <f t="array" aca="1" ref="C356" ca="1">INDIRECT(CONCATENATE(TablaDatosCompletos[[#This Row],[CodigoProyecto]],"!$E$3"))</f>
        <v>0</v>
      </c>
      <c r="D356" s="17" t="str">
        <f ca="1">IF(TablaDatosCompletos[[#This Row],[Proyecto]]=0,"NO","SI")</f>
        <v>NO</v>
      </c>
      <c r="E356" s="17" t="s">
        <v>24</v>
      </c>
      <c r="F356" s="17" t="s">
        <v>227</v>
      </c>
      <c r="G356" s="20" t="s">
        <v>74</v>
      </c>
      <c r="H356" s="20" t="s">
        <v>49</v>
      </c>
      <c r="I356" s="19" t="s">
        <v>50</v>
      </c>
      <c r="J356" s="17" t="s">
        <v>117</v>
      </c>
      <c r="K356" s="18" t="s">
        <v>118</v>
      </c>
      <c r="L356" s="18" t="s">
        <v>713</v>
      </c>
      <c r="M356" s="18" t="str" cm="1">
        <f t="array" aca="1" ref="M356" ca="1">IF(INDIRECT(CONCATENATE(TablaDatosCompletos[[#This Row],[CodigoProyecto]],"!B",CELL("fila",INDIRECT(TablaDatosCompletos[[#This Row],[Referencia]]))))="Incluir","SI","NO")</f>
        <v>NO</v>
      </c>
      <c r="N356" s="40" cm="1">
        <f t="array" aca="1" ref="N356" ca="1">IF(TablaDatosCompletos[[#This Row],[UsarAI]]="NO",0,INDIRECT(CONCATENATE(TablaDatosCompletos[[#This Row],[CodigoProyecto]],"!E",CELL("fila",INDIRECT(TablaDatosCompletos[[#This Row],[Referencia]]))+2)))</f>
        <v>0</v>
      </c>
      <c r="O356" s="18" t="str" cm="1">
        <f t="array" aca="1" ref="O356" ca="1">IF(INDIRECT(CONCATENATE(TablaDatosCompletos[[#This Row],[CodigoProyecto]],"!E",CELL("fila",INDIRECT(TablaDatosCompletos[[#This Row],[Referencia]]))+6))=0,"",INDIRECT(CONCATENATE(TablaDatosCompletos[[#This Row],[CodigoProyecto]],"!E",CELL("fila",INDIRECT(TablaDatosCompletos[[#This Row],[Referencia]]))+6)))</f>
        <v>RCO31</v>
      </c>
      <c r="P356" s="18" t="str" cm="1">
        <f t="array" aca="1" ref="P356"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356" s="18" cm="1">
        <f t="array" aca="1" ref="Q356" ca="1">IF(TablaDatosCompletos[[#This Row],[UsarAI]]="NO",0,INDIRECT(CONCATENATE(TablaDatosCompletos[[#This Row],[CodigoProyecto]],"!H",CELL("fila",INDIRECT(TablaDatosCompletos[[#This Row],[Referencia]]))+6)))</f>
        <v>0</v>
      </c>
      <c r="R356" s="18" t="str" cm="1">
        <f t="array" aca="1" ref="R356" ca="1">IF(INDIRECT(CONCATENATE(TablaDatosCompletos[[#This Row],[CodigoProyecto]],"!G",CELL("fila",INDIRECT(TablaDatosCompletos[[#This Row],[Referencia]]))+6))=0,"",INDIRECT(CONCATENATE(TablaDatosCompletos[[#This Row],[CodigoProyecto]],"!G",CELL("fila",INDIRECT(TablaDatosCompletos[[#This Row],[Referencia]]))+6)))</f>
        <v>RCO31: Km</v>
      </c>
      <c r="S356" s="125" t="str" cm="1">
        <f t="array" aca="1" ref="S356" ca="1">IF(INDIRECT(CONCATENATE(TablaDatosCompletos[[#This Row],[CodigoProyecto]],"!E",CELL("fila",INDIRECT(TablaDatosCompletos[[#This Row],[Referencia]]))+7))=0,"",INDIRECT(CONCATENATE(TablaDatosCompletos[[#This Row],[CodigoProyecto]],"!E",CELL("fila",INDIRECT(TablaDatosCompletos[[#This Row],[Referencia]]))+7)))</f>
        <v>RCR42</v>
      </c>
      <c r="T356" s="126" t="str" cm="1">
        <f t="array" aca="1" ref="T356"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356" s="127" cm="1">
        <f t="array" aca="1" ref="U356" ca="1">IF(TablaDatosCompletos[[#This Row],[UsarAI]]="NO",0,INDIRECT(CONCATENATE(TablaDatosCompletos[[#This Row],[CodigoProyecto]],"!H",CELL("fila",INDIRECT(TablaDatosCompletos[[#This Row],[Referencia]]))+7)))</f>
        <v>0</v>
      </c>
      <c r="V356" s="126" t="str" cm="1">
        <f t="array" aca="1" ref="V356" ca="1">IF(INDIRECT(CONCATENATE(TablaDatosCompletos[[#This Row],[CodigoProyecto]],"!G",CELL("fila",INDIRECT(TablaDatosCompletos[[#This Row],[Referencia]]))+7))=0,"",INDIRECT(CONCATENATE(TablaDatosCompletos[[#This Row],[CodigoProyecto]],"!G",CELL("fila",INDIRECT(TablaDatosCompletos[[#This Row],[Referencia]]))+7)))</f>
        <v>RCR 42:  Personas</v>
      </c>
    </row>
    <row r="357" spans="1:22" ht="58" x14ac:dyDescent="0.35">
      <c r="A357" s="17">
        <f>DatosGenerales!$D$7</f>
        <v>0</v>
      </c>
      <c r="B357" s="17">
        <f>DatosGenerales!$D$11</f>
        <v>0</v>
      </c>
      <c r="C357" s="17" cm="1">
        <f t="array" aca="1" ref="C357" ca="1">INDIRECT(CONCATENATE(TablaDatosCompletos[[#This Row],[CodigoProyecto]],"!$E$3"))</f>
        <v>0</v>
      </c>
      <c r="D357" s="17" t="str">
        <f ca="1">IF(TablaDatosCompletos[[#This Row],[Proyecto]]=0,"NO","SI")</f>
        <v>NO</v>
      </c>
      <c r="E357" s="17" t="s">
        <v>24</v>
      </c>
      <c r="F357" s="17" t="s">
        <v>227</v>
      </c>
      <c r="G357" s="20" t="s">
        <v>74</v>
      </c>
      <c r="H357" s="20" t="s">
        <v>51</v>
      </c>
      <c r="I357" s="19" t="s">
        <v>52</v>
      </c>
      <c r="J357" s="17" t="s">
        <v>119</v>
      </c>
      <c r="K357" s="18" t="s">
        <v>120</v>
      </c>
      <c r="L357" s="18" t="s">
        <v>714</v>
      </c>
      <c r="M357" s="18" t="str" cm="1">
        <f t="array" aca="1" ref="M357" ca="1">IF(INDIRECT(CONCATENATE(TablaDatosCompletos[[#This Row],[CodigoProyecto]],"!B",CELL("fila",INDIRECT(TablaDatosCompletos[[#This Row],[Referencia]]))))="Incluir","SI","NO")</f>
        <v>NO</v>
      </c>
      <c r="N357" s="40" cm="1">
        <f t="array" aca="1" ref="N357" ca="1">IF(TablaDatosCompletos[[#This Row],[UsarAI]]="NO",0,INDIRECT(CONCATENATE(TablaDatosCompletos[[#This Row],[CodigoProyecto]],"!E",CELL("fila",INDIRECT(TablaDatosCompletos[[#This Row],[Referencia]]))+2)))</f>
        <v>0</v>
      </c>
      <c r="O357" s="18" t="str" cm="1">
        <f t="array" aca="1" ref="O357" ca="1">IF(INDIRECT(CONCATENATE(TablaDatosCompletos[[#This Row],[CodigoProyecto]],"!E",CELL("fila",INDIRECT(TablaDatosCompletos[[#This Row],[Referencia]]))+6))=0,"",INDIRECT(CONCATENATE(TablaDatosCompletos[[#This Row],[CodigoProyecto]],"!E",CELL("fila",INDIRECT(TablaDatosCompletos[[#This Row],[Referencia]]))+6)))</f>
        <v>RCO34</v>
      </c>
      <c r="P357" s="18" t="str" cm="1">
        <f t="array" aca="1" ref="P357"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57" s="18" cm="1">
        <f t="array" aca="1" ref="Q357" ca="1">IF(TablaDatosCompletos[[#This Row],[UsarAI]]="NO",0,INDIRECT(CONCATENATE(TablaDatosCompletos[[#This Row],[CodigoProyecto]],"!H",CELL("fila",INDIRECT(TablaDatosCompletos[[#This Row],[Referencia]]))+6)))</f>
        <v>0</v>
      </c>
      <c r="R357" s="18" t="str" cm="1">
        <f t="array" aca="1" ref="R357" ca="1">IF(INDIRECT(CONCATENATE(TablaDatosCompletos[[#This Row],[CodigoProyecto]],"!G",CELL("fila",INDIRECT(TablaDatosCompletos[[#This Row],[Referencia]]))+6))=0,"",INDIRECT(CONCATENATE(TablaDatosCompletos[[#This Row],[CodigoProyecto]],"!G",CELL("fila",INDIRECT(TablaDatosCompletos[[#This Row],[Referencia]]))+6)))</f>
        <v>RCO 34: Toneladas/año</v>
      </c>
      <c r="S357" s="125" t="str" cm="1">
        <f t="array" aca="1" ref="S357" ca="1">IF(INDIRECT(CONCATENATE(TablaDatosCompletos[[#This Row],[CodigoProyecto]],"!E",CELL("fila",INDIRECT(TablaDatosCompletos[[#This Row],[Referencia]]))+7))=0,"",INDIRECT(CONCATENATE(TablaDatosCompletos[[#This Row],[CodigoProyecto]],"!E",CELL("fila",INDIRECT(TablaDatosCompletos[[#This Row],[Referencia]]))+7)))</f>
        <v>RCR103</v>
      </c>
      <c r="T357" s="126" t="str" cm="1">
        <f t="array" aca="1" ref="T357"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57" s="127" cm="1">
        <f t="array" aca="1" ref="U357" ca="1">IF(TablaDatosCompletos[[#This Row],[UsarAI]]="NO",0,INDIRECT(CONCATENATE(TablaDatosCompletos[[#This Row],[CodigoProyecto]],"!H",CELL("fila",INDIRECT(TablaDatosCompletos[[#This Row],[Referencia]]))+7)))</f>
        <v>0</v>
      </c>
      <c r="V357" s="126" t="str" cm="1">
        <f t="array" aca="1" ref="V357" ca="1">IF(INDIRECT(CONCATENATE(TablaDatosCompletos[[#This Row],[CodigoProyecto]],"!G",CELL("fila",INDIRECT(TablaDatosCompletos[[#This Row],[Referencia]]))+7))=0,"",INDIRECT(CONCATENATE(TablaDatosCompletos[[#This Row],[CodigoProyecto]],"!G",CELL("fila",INDIRECT(TablaDatosCompletos[[#This Row],[Referencia]]))+7)))</f>
        <v>RCR 103: Toneladas/ año</v>
      </c>
    </row>
    <row r="358" spans="1:22" ht="43.5" x14ac:dyDescent="0.35">
      <c r="A358" s="17">
        <f>DatosGenerales!$D$7</f>
        <v>0</v>
      </c>
      <c r="B358" s="17">
        <f>DatosGenerales!$D$11</f>
        <v>0</v>
      </c>
      <c r="C358" s="17" cm="1">
        <f t="array" aca="1" ref="C358" ca="1">INDIRECT(CONCATENATE(TablaDatosCompletos[[#This Row],[CodigoProyecto]],"!$E$3"))</f>
        <v>0</v>
      </c>
      <c r="D358" s="17" t="str">
        <f ca="1">IF(TablaDatosCompletos[[#This Row],[Proyecto]]=0,"NO","SI")</f>
        <v>NO</v>
      </c>
      <c r="E358" s="17" t="s">
        <v>24</v>
      </c>
      <c r="F358" s="17" t="s">
        <v>227</v>
      </c>
      <c r="G358" s="20" t="s">
        <v>74</v>
      </c>
      <c r="H358" s="20" t="s">
        <v>51</v>
      </c>
      <c r="I358" s="19" t="s">
        <v>52</v>
      </c>
      <c r="J358" s="17" t="s">
        <v>121</v>
      </c>
      <c r="K358" s="18" t="s">
        <v>122</v>
      </c>
      <c r="L358" s="18" t="s">
        <v>715</v>
      </c>
      <c r="M358" s="18" t="str" cm="1">
        <f t="array" aca="1" ref="M358" ca="1">IF(INDIRECT(CONCATENATE(TablaDatosCompletos[[#This Row],[CodigoProyecto]],"!B",CELL("fila",INDIRECT(TablaDatosCompletos[[#This Row],[Referencia]]))))="Incluir","SI","NO")</f>
        <v>NO</v>
      </c>
      <c r="N358" s="40" cm="1">
        <f t="array" aca="1" ref="N358" ca="1">IF(TablaDatosCompletos[[#This Row],[UsarAI]]="NO",0,INDIRECT(CONCATENATE(TablaDatosCompletos[[#This Row],[CodigoProyecto]],"!E",CELL("fila",INDIRECT(TablaDatosCompletos[[#This Row],[Referencia]]))+2)))</f>
        <v>0</v>
      </c>
      <c r="O358" s="18" t="str" cm="1">
        <f t="array" aca="1" ref="O358" ca="1">IF(INDIRECT(CONCATENATE(TablaDatosCompletos[[#This Row],[CodigoProyecto]],"!E",CELL("fila",INDIRECT(TablaDatosCompletos[[#This Row],[Referencia]]))+6))=0,"",INDIRECT(CONCATENATE(TablaDatosCompletos[[#This Row],[CodigoProyecto]],"!E",CELL("fila",INDIRECT(TablaDatosCompletos[[#This Row],[Referencia]]))+6)))</f>
        <v>RCO34</v>
      </c>
      <c r="P358" s="18" t="str" cm="1">
        <f t="array" aca="1" ref="P358"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58" s="18" cm="1">
        <f t="array" aca="1" ref="Q358" ca="1">IF(TablaDatosCompletos[[#This Row],[UsarAI]]="NO",0,INDIRECT(CONCATENATE(TablaDatosCompletos[[#This Row],[CodigoProyecto]],"!H",CELL("fila",INDIRECT(TablaDatosCompletos[[#This Row],[Referencia]]))+6)))</f>
        <v>0</v>
      </c>
      <c r="R358" s="18" t="str" cm="1">
        <f t="array" aca="1" ref="R358" ca="1">IF(INDIRECT(CONCATENATE(TablaDatosCompletos[[#This Row],[CodigoProyecto]],"!G",CELL("fila",INDIRECT(TablaDatosCompletos[[#This Row],[Referencia]]))+6))=0,"",INDIRECT(CONCATENATE(TablaDatosCompletos[[#This Row],[CodigoProyecto]],"!G",CELL("fila",INDIRECT(TablaDatosCompletos[[#This Row],[Referencia]]))+6)))</f>
        <v>RCO 34: Toneladas/año</v>
      </c>
      <c r="S358" s="125" t="str" cm="1">
        <f t="array" aca="1" ref="S358" ca="1">IF(INDIRECT(CONCATENATE(TablaDatosCompletos[[#This Row],[CodigoProyecto]],"!E",CELL("fila",INDIRECT(TablaDatosCompletos[[#This Row],[Referencia]]))+7))=0,"",INDIRECT(CONCATENATE(TablaDatosCompletos[[#This Row],[CodigoProyecto]],"!E",CELL("fila",INDIRECT(TablaDatosCompletos[[#This Row],[Referencia]]))+7)))</f>
        <v>RCR103</v>
      </c>
      <c r="T358" s="126" t="str" cm="1">
        <f t="array" aca="1" ref="T358"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58" s="127" cm="1">
        <f t="array" aca="1" ref="U358" ca="1">IF(TablaDatosCompletos[[#This Row],[UsarAI]]="NO",0,INDIRECT(CONCATENATE(TablaDatosCompletos[[#This Row],[CodigoProyecto]],"!H",CELL("fila",INDIRECT(TablaDatosCompletos[[#This Row],[Referencia]]))+7)))</f>
        <v>0</v>
      </c>
      <c r="V358" s="126" t="str" cm="1">
        <f t="array" aca="1" ref="V358" ca="1">IF(INDIRECT(CONCATENATE(TablaDatosCompletos[[#This Row],[CodigoProyecto]],"!G",CELL("fila",INDIRECT(TablaDatosCompletos[[#This Row],[Referencia]]))+7))=0,"",INDIRECT(CONCATENATE(TablaDatosCompletos[[#This Row],[CodigoProyecto]],"!G",CELL("fila",INDIRECT(TablaDatosCompletos[[#This Row],[Referencia]]))+7)))</f>
        <v>RCR 103: Toneladas/ año</v>
      </c>
    </row>
    <row r="359" spans="1:22" ht="58" x14ac:dyDescent="0.35">
      <c r="A359" s="17">
        <f>DatosGenerales!$D$7</f>
        <v>0</v>
      </c>
      <c r="B359" s="17">
        <f>DatosGenerales!$D$11</f>
        <v>0</v>
      </c>
      <c r="C359" s="17" cm="1">
        <f t="array" aca="1" ref="C359" ca="1">INDIRECT(CONCATENATE(TablaDatosCompletos[[#This Row],[CodigoProyecto]],"!$E$3"))</f>
        <v>0</v>
      </c>
      <c r="D359" s="17" t="str">
        <f ca="1">IF(TablaDatosCompletos[[#This Row],[Proyecto]]=0,"NO","SI")</f>
        <v>NO</v>
      </c>
      <c r="E359" s="17" t="s">
        <v>24</v>
      </c>
      <c r="F359" s="17" t="s">
        <v>227</v>
      </c>
      <c r="G359" s="20" t="s">
        <v>74</v>
      </c>
      <c r="H359" s="20" t="s">
        <v>51</v>
      </c>
      <c r="I359" s="19" t="s">
        <v>52</v>
      </c>
      <c r="J359" s="17" t="s">
        <v>123</v>
      </c>
      <c r="K359" s="18" t="s">
        <v>124</v>
      </c>
      <c r="L359" s="18" t="s">
        <v>716</v>
      </c>
      <c r="M359" s="18" t="str" cm="1">
        <f t="array" aca="1" ref="M359" ca="1">IF(INDIRECT(CONCATENATE(TablaDatosCompletos[[#This Row],[CodigoProyecto]],"!B",CELL("fila",INDIRECT(TablaDatosCompletos[[#This Row],[Referencia]]))))="Incluir","SI","NO")</f>
        <v>NO</v>
      </c>
      <c r="N359" s="40" cm="1">
        <f t="array" aca="1" ref="N359" ca="1">IF(TablaDatosCompletos[[#This Row],[UsarAI]]="NO",0,INDIRECT(CONCATENATE(TablaDatosCompletos[[#This Row],[CodigoProyecto]],"!E",CELL("fila",INDIRECT(TablaDatosCompletos[[#This Row],[Referencia]]))+2)))</f>
        <v>0</v>
      </c>
      <c r="O359" s="18" t="str" cm="1">
        <f t="array" aca="1" ref="O359" ca="1">IF(INDIRECT(CONCATENATE(TablaDatosCompletos[[#This Row],[CodigoProyecto]],"!E",CELL("fila",INDIRECT(TablaDatosCompletos[[#This Row],[Referencia]]))+6))=0,"",INDIRECT(CONCATENATE(TablaDatosCompletos[[#This Row],[CodigoProyecto]],"!E",CELL("fila",INDIRECT(TablaDatosCompletos[[#This Row],[Referencia]]))+6)))</f>
        <v>RCO34</v>
      </c>
      <c r="P359" s="18" t="str" cm="1">
        <f t="array" aca="1" ref="P359"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59" s="18" cm="1">
        <f t="array" aca="1" ref="Q359" ca="1">IF(TablaDatosCompletos[[#This Row],[UsarAI]]="NO",0,INDIRECT(CONCATENATE(TablaDatosCompletos[[#This Row],[CodigoProyecto]],"!H",CELL("fila",INDIRECT(TablaDatosCompletos[[#This Row],[Referencia]]))+6)))</f>
        <v>0</v>
      </c>
      <c r="R359" s="18" t="str" cm="1">
        <f t="array" aca="1" ref="R359" ca="1">IF(INDIRECT(CONCATENATE(TablaDatosCompletos[[#This Row],[CodigoProyecto]],"!G",CELL("fila",INDIRECT(TablaDatosCompletos[[#This Row],[Referencia]]))+6))=0,"",INDIRECT(CONCATENATE(TablaDatosCompletos[[#This Row],[CodigoProyecto]],"!G",CELL("fila",INDIRECT(TablaDatosCompletos[[#This Row],[Referencia]]))+6)))</f>
        <v>RCO 34: Toneladas/año</v>
      </c>
      <c r="S359" s="125" t="str" cm="1">
        <f t="array" aca="1" ref="S359" ca="1">IF(INDIRECT(CONCATENATE(TablaDatosCompletos[[#This Row],[CodigoProyecto]],"!E",CELL("fila",INDIRECT(TablaDatosCompletos[[#This Row],[Referencia]]))+7))=0,"",INDIRECT(CONCATENATE(TablaDatosCompletos[[#This Row],[CodigoProyecto]],"!E",CELL("fila",INDIRECT(TablaDatosCompletos[[#This Row],[Referencia]]))+7)))</f>
        <v>RCR103</v>
      </c>
      <c r="T359" s="126" t="str" cm="1">
        <f t="array" aca="1" ref="T359"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59" s="127" cm="1">
        <f t="array" aca="1" ref="U359" ca="1">IF(TablaDatosCompletos[[#This Row],[UsarAI]]="NO",0,INDIRECT(CONCATENATE(TablaDatosCompletos[[#This Row],[CodigoProyecto]],"!H",CELL("fila",INDIRECT(TablaDatosCompletos[[#This Row],[Referencia]]))+7)))</f>
        <v>0</v>
      </c>
      <c r="V359" s="126" t="str" cm="1">
        <f t="array" aca="1" ref="V359" ca="1">IF(INDIRECT(CONCATENATE(TablaDatosCompletos[[#This Row],[CodigoProyecto]],"!G",CELL("fila",INDIRECT(TablaDatosCompletos[[#This Row],[Referencia]]))+7))=0,"",INDIRECT(CONCATENATE(TablaDatosCompletos[[#This Row],[CodigoProyecto]],"!G",CELL("fila",INDIRECT(TablaDatosCompletos[[#This Row],[Referencia]]))+7)))</f>
        <v>RCR 103: Toneladas/ año</v>
      </c>
    </row>
    <row r="360" spans="1:22" ht="116" x14ac:dyDescent="0.35">
      <c r="A360" s="17">
        <f>DatosGenerales!$D$7</f>
        <v>0</v>
      </c>
      <c r="B360" s="17">
        <f>DatosGenerales!$D$11</f>
        <v>0</v>
      </c>
      <c r="C360" s="17" cm="1">
        <f t="array" aca="1" ref="C360" ca="1">INDIRECT(CONCATENATE(TablaDatosCompletos[[#This Row],[CodigoProyecto]],"!$E$3"))</f>
        <v>0</v>
      </c>
      <c r="D360" s="17" t="str">
        <f ca="1">IF(TablaDatosCompletos[[#This Row],[Proyecto]]=0,"NO","SI")</f>
        <v>NO</v>
      </c>
      <c r="E360" s="17" t="s">
        <v>24</v>
      </c>
      <c r="F360" s="17" t="s">
        <v>227</v>
      </c>
      <c r="G360" s="20" t="s">
        <v>74</v>
      </c>
      <c r="H360" s="20" t="s">
        <v>51</v>
      </c>
      <c r="I360" s="19" t="s">
        <v>52</v>
      </c>
      <c r="J360" s="17" t="s">
        <v>125</v>
      </c>
      <c r="K360" s="18" t="s">
        <v>126</v>
      </c>
      <c r="L360" s="18" t="s">
        <v>717</v>
      </c>
      <c r="M360" s="18" t="str" cm="1">
        <f t="array" aca="1" ref="M360" ca="1">IF(INDIRECT(CONCATENATE(TablaDatosCompletos[[#This Row],[CodigoProyecto]],"!B",CELL("fila",INDIRECT(TablaDatosCompletos[[#This Row],[Referencia]]))))="Incluir","SI","NO")</f>
        <v>NO</v>
      </c>
      <c r="N360" s="40" cm="1">
        <f t="array" aca="1" ref="N360" ca="1">IF(TablaDatosCompletos[[#This Row],[UsarAI]]="NO",0,INDIRECT(CONCATENATE(TablaDatosCompletos[[#This Row],[CodigoProyecto]],"!E",CELL("fila",INDIRECT(TablaDatosCompletos[[#This Row],[Referencia]]))+2)))</f>
        <v>0</v>
      </c>
      <c r="O360" s="18" t="str" cm="1">
        <f t="array" aca="1" ref="O360" ca="1">IF(INDIRECT(CONCATENATE(TablaDatosCompletos[[#This Row],[CodigoProyecto]],"!E",CELL("fila",INDIRECT(TablaDatosCompletos[[#This Row],[Referencia]]))+6))=0,"",INDIRECT(CONCATENATE(TablaDatosCompletos[[#This Row],[CodigoProyecto]],"!E",CELL("fila",INDIRECT(TablaDatosCompletos[[#This Row],[Referencia]]))+6)))</f>
        <v>RCO38</v>
      </c>
      <c r="P360" s="18" t="str" cm="1">
        <f t="array" aca="1" ref="P360"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60" s="18" cm="1">
        <f t="array" aca="1" ref="Q360" ca="1">IF(TablaDatosCompletos[[#This Row],[UsarAI]]="NO",0,INDIRECT(CONCATENATE(TablaDatosCompletos[[#This Row],[CodigoProyecto]],"!H",CELL("fila",INDIRECT(TablaDatosCompletos[[#This Row],[Referencia]]))+6)))</f>
        <v>0</v>
      </c>
      <c r="R360" s="18" t="str" cm="1">
        <f t="array" aca="1" ref="R360" ca="1">IF(INDIRECT(CONCATENATE(TablaDatosCompletos[[#This Row],[CodigoProyecto]],"!G",CELL("fila",INDIRECT(TablaDatosCompletos[[#This Row],[Referencia]]))+6))=0,"",INDIRECT(CONCATENATE(TablaDatosCompletos[[#This Row],[CodigoProyecto]],"!G",CELL("fila",INDIRECT(TablaDatosCompletos[[#This Row],[Referencia]]))+6)))</f>
        <v>RCO 38: Hectáreas</v>
      </c>
      <c r="S360" s="125" t="str" cm="1">
        <f t="array" aca="1" ref="S360" ca="1">IF(INDIRECT(CONCATENATE(TablaDatosCompletos[[#This Row],[CodigoProyecto]],"!E",CELL("fila",INDIRECT(TablaDatosCompletos[[#This Row],[Referencia]]))+7))=0,"",INDIRECT(CONCATENATE(TablaDatosCompletos[[#This Row],[CodigoProyecto]],"!E",CELL("fila",INDIRECT(TablaDatosCompletos[[#This Row],[Referencia]]))+7)))</f>
        <v>RCR52</v>
      </c>
      <c r="T360" s="126" t="str" cm="1">
        <f t="array" aca="1" ref="T360"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360" s="127" cm="1">
        <f t="array" aca="1" ref="U360" ca="1">IF(TablaDatosCompletos[[#This Row],[UsarAI]]="NO",0,INDIRECT(CONCATENATE(TablaDatosCompletos[[#This Row],[CodigoProyecto]],"!H",CELL("fila",INDIRECT(TablaDatosCompletos[[#This Row],[Referencia]]))+7)))</f>
        <v>0</v>
      </c>
      <c r="V360" s="126" t="str" cm="1">
        <f t="array" aca="1" ref="V360" ca="1">IF(INDIRECT(CONCATENATE(TablaDatosCompletos[[#This Row],[CodigoProyecto]],"!G",CELL("fila",INDIRECT(TablaDatosCompletos[[#This Row],[Referencia]]))+7))=0,"",INDIRECT(CONCATENATE(TablaDatosCompletos[[#This Row],[CodigoProyecto]],"!G",CELL("fila",INDIRECT(TablaDatosCompletos[[#This Row],[Referencia]]))+7)))</f>
        <v>RCR 52: Hectáreas</v>
      </c>
    </row>
    <row r="361" spans="1:22" ht="116" x14ac:dyDescent="0.35">
      <c r="A361" s="17">
        <f>DatosGenerales!$D$7</f>
        <v>0</v>
      </c>
      <c r="B361" s="17">
        <f>DatosGenerales!$D$11</f>
        <v>0</v>
      </c>
      <c r="C361" s="17" cm="1">
        <f t="array" aca="1" ref="C361" ca="1">INDIRECT(CONCATENATE(TablaDatosCompletos[[#This Row],[CodigoProyecto]],"!$E$3"))</f>
        <v>0</v>
      </c>
      <c r="D361" s="17" t="str">
        <f ca="1">IF(TablaDatosCompletos[[#This Row],[Proyecto]]=0,"NO","SI")</f>
        <v>NO</v>
      </c>
      <c r="E361" s="17" t="s">
        <v>24</v>
      </c>
      <c r="F361" s="17" t="s">
        <v>227</v>
      </c>
      <c r="G361" s="20" t="s">
        <v>74</v>
      </c>
      <c r="H361" s="20" t="s">
        <v>51</v>
      </c>
      <c r="I361" s="19" t="s">
        <v>52</v>
      </c>
      <c r="J361" s="17" t="s">
        <v>127</v>
      </c>
      <c r="K361" s="18" t="s">
        <v>128</v>
      </c>
      <c r="L361" s="18" t="s">
        <v>718</v>
      </c>
      <c r="M361" s="18" t="str" cm="1">
        <f t="array" aca="1" ref="M361" ca="1">IF(INDIRECT(CONCATENATE(TablaDatosCompletos[[#This Row],[CodigoProyecto]],"!B",CELL("fila",INDIRECT(TablaDatosCompletos[[#This Row],[Referencia]]))))="Incluir","SI","NO")</f>
        <v>NO</v>
      </c>
      <c r="N361" s="40" cm="1">
        <f t="array" aca="1" ref="N361" ca="1">IF(TablaDatosCompletos[[#This Row],[UsarAI]]="NO",0,INDIRECT(CONCATENATE(TablaDatosCompletos[[#This Row],[CodigoProyecto]],"!E",CELL("fila",INDIRECT(TablaDatosCompletos[[#This Row],[Referencia]]))+2)))</f>
        <v>0</v>
      </c>
      <c r="O361" s="18" t="str" cm="1">
        <f t="array" aca="1" ref="O361" ca="1">IF(INDIRECT(CONCATENATE(TablaDatosCompletos[[#This Row],[CodigoProyecto]],"!E",CELL("fila",INDIRECT(TablaDatosCompletos[[#This Row],[Referencia]]))+6))=0,"",INDIRECT(CONCATENATE(TablaDatosCompletos[[#This Row],[CodigoProyecto]],"!E",CELL("fila",INDIRECT(TablaDatosCompletos[[#This Row],[Referencia]]))+6)))</f>
        <v>RCO38</v>
      </c>
      <c r="P361" s="18" t="str" cm="1">
        <f t="array" aca="1" ref="P361"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61" s="18" cm="1">
        <f t="array" aca="1" ref="Q361" ca="1">IF(TablaDatosCompletos[[#This Row],[UsarAI]]="NO",0,INDIRECT(CONCATENATE(TablaDatosCompletos[[#This Row],[CodigoProyecto]],"!H",CELL("fila",INDIRECT(TablaDatosCompletos[[#This Row],[Referencia]]))+6)))</f>
        <v>0</v>
      </c>
      <c r="R361" s="18" t="str" cm="1">
        <f t="array" aca="1" ref="R361" ca="1">IF(INDIRECT(CONCATENATE(TablaDatosCompletos[[#This Row],[CodigoProyecto]],"!G",CELL("fila",INDIRECT(TablaDatosCompletos[[#This Row],[Referencia]]))+6))=0,"",INDIRECT(CONCATENATE(TablaDatosCompletos[[#This Row],[CodigoProyecto]],"!G",CELL("fila",INDIRECT(TablaDatosCompletos[[#This Row],[Referencia]]))+6)))</f>
        <v>RCO 38: Hectáreas</v>
      </c>
      <c r="S361" s="125" t="str" cm="1">
        <f t="array" aca="1" ref="S361" ca="1">IF(INDIRECT(CONCATENATE(TablaDatosCompletos[[#This Row],[CodigoProyecto]],"!E",CELL("fila",INDIRECT(TablaDatosCompletos[[#This Row],[Referencia]]))+7))=0,"",INDIRECT(CONCATENATE(TablaDatosCompletos[[#This Row],[CodigoProyecto]],"!E",CELL("fila",INDIRECT(TablaDatosCompletos[[#This Row],[Referencia]]))+7)))</f>
        <v>RCR52</v>
      </c>
      <c r="T361" s="126" t="str" cm="1">
        <f t="array" aca="1" ref="T361"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361" s="127" cm="1">
        <f t="array" aca="1" ref="U361" ca="1">IF(TablaDatosCompletos[[#This Row],[UsarAI]]="NO",0,INDIRECT(CONCATENATE(TablaDatosCompletos[[#This Row],[CodigoProyecto]],"!H",CELL("fila",INDIRECT(TablaDatosCompletos[[#This Row],[Referencia]]))+7)))</f>
        <v>0</v>
      </c>
      <c r="V361" s="126" t="str" cm="1">
        <f t="array" aca="1" ref="V361" ca="1">IF(INDIRECT(CONCATENATE(TablaDatosCompletos[[#This Row],[CodigoProyecto]],"!G",CELL("fila",INDIRECT(TablaDatosCompletos[[#This Row],[Referencia]]))+7))=0,"",INDIRECT(CONCATENATE(TablaDatosCompletos[[#This Row],[CodigoProyecto]],"!G",CELL("fila",INDIRECT(TablaDatosCompletos[[#This Row],[Referencia]]))+7)))</f>
        <v>RCR 52: Hectáreas</v>
      </c>
    </row>
    <row r="362" spans="1:22" ht="72.5" x14ac:dyDescent="0.35">
      <c r="A362" s="17">
        <f>DatosGenerales!$D$7</f>
        <v>0</v>
      </c>
      <c r="B362" s="17">
        <f>DatosGenerales!$D$11</f>
        <v>0</v>
      </c>
      <c r="C362" s="17" cm="1">
        <f t="array" aca="1" ref="C362" ca="1">INDIRECT(CONCATENATE(TablaDatosCompletos[[#This Row],[CodigoProyecto]],"!$E$3"))</f>
        <v>0</v>
      </c>
      <c r="D362" s="17" t="str">
        <f ca="1">IF(TablaDatosCompletos[[#This Row],[Proyecto]]=0,"NO","SI")</f>
        <v>NO</v>
      </c>
      <c r="E362" s="17" t="s">
        <v>24</v>
      </c>
      <c r="F362" s="17" t="s">
        <v>227</v>
      </c>
      <c r="G362" s="20" t="s">
        <v>74</v>
      </c>
      <c r="H362" s="20" t="s">
        <v>53</v>
      </c>
      <c r="I362" s="19" t="s">
        <v>54</v>
      </c>
      <c r="J362" s="17" t="s">
        <v>129</v>
      </c>
      <c r="K362" s="18" t="s">
        <v>130</v>
      </c>
      <c r="L362" s="18" t="s">
        <v>719</v>
      </c>
      <c r="M362" s="18" t="str" cm="1">
        <f t="array" aca="1" ref="M362" ca="1">IF(INDIRECT(CONCATENATE(TablaDatosCompletos[[#This Row],[CodigoProyecto]],"!B",CELL("fila",INDIRECT(TablaDatosCompletos[[#This Row],[Referencia]]))))="Incluir","SI","NO")</f>
        <v>NO</v>
      </c>
      <c r="N362" s="40" cm="1">
        <f t="array" aca="1" ref="N362" ca="1">IF(TablaDatosCompletos[[#This Row],[UsarAI]]="NO",0,INDIRECT(CONCATENATE(TablaDatosCompletos[[#This Row],[CodigoProyecto]],"!E",CELL("fila",INDIRECT(TablaDatosCompletos[[#This Row],[Referencia]]))+2)))</f>
        <v>0</v>
      </c>
      <c r="O362" s="18" t="str" cm="1">
        <f t="array" aca="1" ref="O362" ca="1">IF(INDIRECT(CONCATENATE(TablaDatosCompletos[[#This Row],[CodigoProyecto]],"!E",CELL("fila",INDIRECT(TablaDatosCompletos[[#This Row],[Referencia]]))+6))=0,"",INDIRECT(CONCATENATE(TablaDatosCompletos[[#This Row],[CodigoProyecto]],"!E",CELL("fila",INDIRECT(TablaDatosCompletos[[#This Row],[Referencia]]))+6)))</f>
        <v>RCO38</v>
      </c>
      <c r="P362" s="18" t="str" cm="1">
        <f t="array" aca="1" ref="P362"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62" s="18" cm="1">
        <f t="array" aca="1" ref="Q362" ca="1">IF(TablaDatosCompletos[[#This Row],[UsarAI]]="NO",0,INDIRECT(CONCATENATE(TablaDatosCompletos[[#This Row],[CodigoProyecto]],"!H",CELL("fila",INDIRECT(TablaDatosCompletos[[#This Row],[Referencia]]))+6)))</f>
        <v>0</v>
      </c>
      <c r="R362" s="18" t="str" cm="1">
        <f t="array" aca="1" ref="R362" ca="1">IF(INDIRECT(CONCATENATE(TablaDatosCompletos[[#This Row],[CodigoProyecto]],"!G",CELL("fila",INDIRECT(TablaDatosCompletos[[#This Row],[Referencia]]))+6))=0,"",INDIRECT(CONCATENATE(TablaDatosCompletos[[#This Row],[CodigoProyecto]],"!G",CELL("fila",INDIRECT(TablaDatosCompletos[[#This Row],[Referencia]]))+6)))</f>
        <v>RCO 38: Hectáreas</v>
      </c>
      <c r="S362" s="125" t="str" cm="1">
        <f t="array" aca="1" ref="S362" ca="1">IF(INDIRECT(CONCATENATE(TablaDatosCompletos[[#This Row],[CodigoProyecto]],"!E",CELL("fila",INDIRECT(TablaDatosCompletos[[#This Row],[Referencia]]))+7))=0,"",INDIRECT(CONCATENATE(TablaDatosCompletos[[#This Row],[CodigoProyecto]],"!E",CELL("fila",INDIRECT(TablaDatosCompletos[[#This Row],[Referencia]]))+7)))</f>
        <v>RCR50</v>
      </c>
      <c r="T362" s="126" t="str" cm="1">
        <f t="array" aca="1" ref="T362"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362" s="127" cm="1">
        <f t="array" aca="1" ref="U362" ca="1">IF(TablaDatosCompletos[[#This Row],[UsarAI]]="NO",0,INDIRECT(CONCATENATE(TablaDatosCompletos[[#This Row],[CodigoProyecto]],"!H",CELL("fila",INDIRECT(TablaDatosCompletos[[#This Row],[Referencia]]))+7)))</f>
        <v>0</v>
      </c>
      <c r="V362" s="126" t="str" cm="1">
        <f t="array" aca="1" ref="V362" ca="1">IF(INDIRECT(CONCATENATE(TablaDatosCompletos[[#This Row],[CodigoProyecto]],"!G",CELL("fila",INDIRECT(TablaDatosCompletos[[#This Row],[Referencia]]))+7))=0,"",INDIRECT(CONCATENATE(TablaDatosCompletos[[#This Row],[CodigoProyecto]],"!G",CELL("fila",INDIRECT(TablaDatosCompletos[[#This Row],[Referencia]]))+7)))</f>
        <v>RCR 50: Personas</v>
      </c>
    </row>
    <row r="363" spans="1:22" ht="72.5" x14ac:dyDescent="0.35">
      <c r="A363" s="17">
        <f>DatosGenerales!$D$7</f>
        <v>0</v>
      </c>
      <c r="B363" s="17">
        <f>DatosGenerales!$D$11</f>
        <v>0</v>
      </c>
      <c r="C363" s="17" cm="1">
        <f t="array" aca="1" ref="C363" ca="1">INDIRECT(CONCATENATE(TablaDatosCompletos[[#This Row],[CodigoProyecto]],"!$E$3"))</f>
        <v>0</v>
      </c>
      <c r="D363" s="17" t="str">
        <f ca="1">IF(TablaDatosCompletos[[#This Row],[Proyecto]]=0,"NO","SI")</f>
        <v>NO</v>
      </c>
      <c r="E363" s="17" t="s">
        <v>24</v>
      </c>
      <c r="F363" s="17" t="s">
        <v>227</v>
      </c>
      <c r="G363" s="20" t="s">
        <v>74</v>
      </c>
      <c r="H363" s="20" t="s">
        <v>53</v>
      </c>
      <c r="I363" s="19" t="s">
        <v>54</v>
      </c>
      <c r="J363" s="17" t="s">
        <v>131</v>
      </c>
      <c r="K363" s="18" t="s">
        <v>132</v>
      </c>
      <c r="L363" s="18" t="s">
        <v>720</v>
      </c>
      <c r="M363" s="18" t="str" cm="1">
        <f t="array" aca="1" ref="M363" ca="1">IF(INDIRECT(CONCATENATE(TablaDatosCompletos[[#This Row],[CodigoProyecto]],"!B",CELL("fila",INDIRECT(TablaDatosCompletos[[#This Row],[Referencia]]))))="Incluir","SI","NO")</f>
        <v>NO</v>
      </c>
      <c r="N363" s="40" cm="1">
        <f t="array" aca="1" ref="N363" ca="1">IF(TablaDatosCompletos[[#This Row],[UsarAI]]="NO",0,INDIRECT(CONCATENATE(TablaDatosCompletos[[#This Row],[CodigoProyecto]],"!E",CELL("fila",INDIRECT(TablaDatosCompletos[[#This Row],[Referencia]]))+2)))</f>
        <v>0</v>
      </c>
      <c r="O363" s="18" t="str" cm="1">
        <f t="array" aca="1" ref="O363" ca="1">IF(INDIRECT(CONCATENATE(TablaDatosCompletos[[#This Row],[CodigoProyecto]],"!E",CELL("fila",INDIRECT(TablaDatosCompletos[[#This Row],[Referencia]]))+6))=0,"",INDIRECT(CONCATENATE(TablaDatosCompletos[[#This Row],[CodigoProyecto]],"!E",CELL("fila",INDIRECT(TablaDatosCompletos[[#This Row],[Referencia]]))+6)))</f>
        <v>RCO38</v>
      </c>
      <c r="P363" s="18" t="str" cm="1">
        <f t="array" aca="1" ref="P363"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63" s="18" cm="1">
        <f t="array" aca="1" ref="Q363" ca="1">IF(TablaDatosCompletos[[#This Row],[UsarAI]]="NO",0,INDIRECT(CONCATENATE(TablaDatosCompletos[[#This Row],[CodigoProyecto]],"!H",CELL("fila",INDIRECT(TablaDatosCompletos[[#This Row],[Referencia]]))+6)))</f>
        <v>0</v>
      </c>
      <c r="R363" s="18" t="str" cm="1">
        <f t="array" aca="1" ref="R363" ca="1">IF(INDIRECT(CONCATENATE(TablaDatosCompletos[[#This Row],[CodigoProyecto]],"!G",CELL("fila",INDIRECT(TablaDatosCompletos[[#This Row],[Referencia]]))+6))=0,"",INDIRECT(CONCATENATE(TablaDatosCompletos[[#This Row],[CodigoProyecto]],"!G",CELL("fila",INDIRECT(TablaDatosCompletos[[#This Row],[Referencia]]))+6)))</f>
        <v>RCO 38: Hectáreas</v>
      </c>
      <c r="S363" s="125" t="str" cm="1">
        <f t="array" aca="1" ref="S363" ca="1">IF(INDIRECT(CONCATENATE(TablaDatosCompletos[[#This Row],[CodigoProyecto]],"!E",CELL("fila",INDIRECT(TablaDatosCompletos[[#This Row],[Referencia]]))+7))=0,"",INDIRECT(CONCATENATE(TablaDatosCompletos[[#This Row],[CodigoProyecto]],"!E",CELL("fila",INDIRECT(TablaDatosCompletos[[#This Row],[Referencia]]))+7)))</f>
        <v>RCR95</v>
      </c>
      <c r="T363" s="126" t="str" cm="1">
        <f t="array" aca="1" ref="T363"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363" s="127" cm="1">
        <f t="array" aca="1" ref="U363" ca="1">IF(TablaDatosCompletos[[#This Row],[UsarAI]]="NO",0,INDIRECT(CONCATENATE(TablaDatosCompletos[[#This Row],[CodigoProyecto]],"!H",CELL("fila",INDIRECT(TablaDatosCompletos[[#This Row],[Referencia]]))+7)))</f>
        <v>0</v>
      </c>
      <c r="V363" s="126" t="str" cm="1">
        <f t="array" aca="1" ref="V363" ca="1">IF(INDIRECT(CONCATENATE(TablaDatosCompletos[[#This Row],[CodigoProyecto]],"!G",CELL("fila",INDIRECT(TablaDatosCompletos[[#This Row],[Referencia]]))+7))=0,"",INDIRECT(CONCATENATE(TablaDatosCompletos[[#This Row],[CodigoProyecto]],"!G",CELL("fila",INDIRECT(TablaDatosCompletos[[#This Row],[Referencia]]))+7)))</f>
        <v>RCR 95: Personas</v>
      </c>
    </row>
    <row r="364" spans="1:22" ht="145" x14ac:dyDescent="0.35">
      <c r="A364" s="17">
        <f>DatosGenerales!$D$7</f>
        <v>0</v>
      </c>
      <c r="B364" s="17">
        <f>DatosGenerales!$D$11</f>
        <v>0</v>
      </c>
      <c r="C364" s="17" cm="1">
        <f t="array" aca="1" ref="C364" ca="1">INDIRECT(CONCATENATE(TablaDatosCompletos[[#This Row],[CodigoProyecto]],"!$E$3"))</f>
        <v>0</v>
      </c>
      <c r="D364" s="17" t="str">
        <f ca="1">IF(TablaDatosCompletos[[#This Row],[Proyecto]]=0,"NO","SI")</f>
        <v>NO</v>
      </c>
      <c r="E364" s="17" t="s">
        <v>24</v>
      </c>
      <c r="F364" s="17" t="s">
        <v>227</v>
      </c>
      <c r="G364" s="20" t="s">
        <v>74</v>
      </c>
      <c r="H364" s="20" t="s">
        <v>53</v>
      </c>
      <c r="I364" s="19" t="s">
        <v>54</v>
      </c>
      <c r="J364" s="17" t="s">
        <v>133</v>
      </c>
      <c r="K364" s="18" t="s">
        <v>134</v>
      </c>
      <c r="L364" s="18" t="s">
        <v>721</v>
      </c>
      <c r="M364" s="18" t="str" cm="1">
        <f t="array" aca="1" ref="M364" ca="1">IF(INDIRECT(CONCATENATE(TablaDatosCompletos[[#This Row],[CodigoProyecto]],"!B",CELL("fila",INDIRECT(TablaDatosCompletos[[#This Row],[Referencia]]))))="Incluir","SI","NO")</f>
        <v>NO</v>
      </c>
      <c r="N364" s="40" cm="1">
        <f t="array" aca="1" ref="N364" ca="1">IF(TablaDatosCompletos[[#This Row],[UsarAI]]="NO",0,INDIRECT(CONCATENATE(TablaDatosCompletos[[#This Row],[CodigoProyecto]],"!E",CELL("fila",INDIRECT(TablaDatosCompletos[[#This Row],[Referencia]]))+2)))</f>
        <v>0</v>
      </c>
      <c r="O364" s="18" t="str" cm="1">
        <f t="array" aca="1" ref="O364" ca="1">IF(INDIRECT(CONCATENATE(TablaDatosCompletos[[#This Row],[CodigoProyecto]],"!E",CELL("fila",INDIRECT(TablaDatosCompletos[[#This Row],[Referencia]]))+6))=0,"",INDIRECT(CONCATENATE(TablaDatosCompletos[[#This Row],[CodigoProyecto]],"!E",CELL("fila",INDIRECT(TablaDatosCompletos[[#This Row],[Referencia]]))+6)))</f>
        <v>RCO38</v>
      </c>
      <c r="P364" s="18" t="str" cm="1">
        <f t="array" aca="1" ref="P364"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364" s="18" cm="1">
        <f t="array" aca="1" ref="Q364" ca="1">IF(TablaDatosCompletos[[#This Row],[UsarAI]]="NO",0,INDIRECT(CONCATENATE(TablaDatosCompletos[[#This Row],[CodigoProyecto]],"!H",CELL("fila",INDIRECT(TablaDatosCompletos[[#This Row],[Referencia]]))+6)))</f>
        <v>0</v>
      </c>
      <c r="R364" s="18" t="str" cm="1">
        <f t="array" aca="1" ref="R364" ca="1">IF(INDIRECT(CONCATENATE(TablaDatosCompletos[[#This Row],[CodigoProyecto]],"!G",CELL("fila",INDIRECT(TablaDatosCompletos[[#This Row],[Referencia]]))+6))=0,"",INDIRECT(CONCATENATE(TablaDatosCompletos[[#This Row],[CodigoProyecto]],"!G",CELL("fila",INDIRECT(TablaDatosCompletos[[#This Row],[Referencia]]))+6)))</f>
        <v>RCO 38: Hectáreas</v>
      </c>
      <c r="S364" s="125" t="str" cm="1">
        <f t="array" aca="1" ref="S364" ca="1">IF(INDIRECT(CONCATENATE(TablaDatosCompletos[[#This Row],[CodigoProyecto]],"!E",CELL("fila",INDIRECT(TablaDatosCompletos[[#This Row],[Referencia]]))+7))=0,"",INDIRECT(CONCATENATE(TablaDatosCompletos[[#This Row],[CodigoProyecto]],"!E",CELL("fila",INDIRECT(TablaDatosCompletos[[#This Row],[Referencia]]))+7)))</f>
        <v>RCR95</v>
      </c>
      <c r="T364" s="126" t="str" cm="1">
        <f t="array" aca="1" ref="T364"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364" s="127" cm="1">
        <f t="array" aca="1" ref="U364" ca="1">IF(TablaDatosCompletos[[#This Row],[UsarAI]]="NO",0,INDIRECT(CONCATENATE(TablaDatosCompletos[[#This Row],[CodigoProyecto]],"!H",CELL("fila",INDIRECT(TablaDatosCompletos[[#This Row],[Referencia]]))+7)))</f>
        <v>0</v>
      </c>
      <c r="V364" s="126" t="str" cm="1">
        <f t="array" aca="1" ref="V364" ca="1">IF(INDIRECT(CONCATENATE(TablaDatosCompletos[[#This Row],[CodigoProyecto]],"!G",CELL("fila",INDIRECT(TablaDatosCompletos[[#This Row],[Referencia]]))+7))=0,"",INDIRECT(CONCATENATE(TablaDatosCompletos[[#This Row],[CodigoProyecto]],"!G",CELL("fila",INDIRECT(TablaDatosCompletos[[#This Row],[Referencia]]))+7)))</f>
        <v>RCR 95: Personas</v>
      </c>
    </row>
    <row r="365" spans="1:22" ht="72.5" x14ac:dyDescent="0.35">
      <c r="A365" s="17">
        <f>DatosGenerales!$D$7</f>
        <v>0</v>
      </c>
      <c r="B365" s="17">
        <f>DatosGenerales!$D$11</f>
        <v>0</v>
      </c>
      <c r="C365" s="17" cm="1">
        <f t="array" aca="1" ref="C365" ca="1">INDIRECT(CONCATENATE(TablaDatosCompletos[[#This Row],[CodigoProyecto]],"!$E$3"))</f>
        <v>0</v>
      </c>
      <c r="D365" s="17" t="str">
        <f ca="1">IF(TablaDatosCompletos[[#This Row],[Proyecto]]=0,"NO","SI")</f>
        <v>NO</v>
      </c>
      <c r="E365" s="17" t="s">
        <v>24</v>
      </c>
      <c r="F365" s="17" t="s">
        <v>258</v>
      </c>
      <c r="G365" s="20" t="s">
        <v>135</v>
      </c>
      <c r="H365" s="20" t="s">
        <v>55</v>
      </c>
      <c r="I365" s="19" t="s">
        <v>56</v>
      </c>
      <c r="J365" s="17" t="s">
        <v>136</v>
      </c>
      <c r="K365" s="18" t="s">
        <v>137</v>
      </c>
      <c r="L365" s="18" t="s">
        <v>722</v>
      </c>
      <c r="M365" s="18" t="str" cm="1">
        <f t="array" aca="1" ref="M365" ca="1">IF(INDIRECT(CONCATENATE(TablaDatosCompletos[[#This Row],[CodigoProyecto]],"!B",CELL("fila",INDIRECT(TablaDatosCompletos[[#This Row],[Referencia]]))))="Incluir","SI","NO")</f>
        <v>NO</v>
      </c>
      <c r="N365" s="40" cm="1">
        <f t="array" aca="1" ref="N365" ca="1">IF(TablaDatosCompletos[[#This Row],[UsarAI]]="NO",0,INDIRECT(CONCATENATE(TablaDatosCompletos[[#This Row],[CodigoProyecto]],"!E",CELL("fila",INDIRECT(TablaDatosCompletos[[#This Row],[Referencia]]))+2)))</f>
        <v>0</v>
      </c>
      <c r="O365" s="18" t="str" cm="1">
        <f t="array" aca="1" ref="O365" ca="1">IF(INDIRECT(CONCATENATE(TablaDatosCompletos[[#This Row],[CodigoProyecto]],"!E",CELL("fila",INDIRECT(TablaDatosCompletos[[#This Row],[Referencia]]))+6))=0,"",INDIRECT(CONCATENATE(TablaDatosCompletos[[#This Row],[CodigoProyecto]],"!E",CELL("fila",INDIRECT(TablaDatosCompletos[[#This Row],[Referencia]]))+6)))</f>
        <v>RCO65</v>
      </c>
      <c r="P365" s="18" t="str" cm="1">
        <f t="array" aca="1" ref="P365"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365" s="18" cm="1">
        <f t="array" aca="1" ref="Q365" ca="1">IF(TablaDatosCompletos[[#This Row],[UsarAI]]="NO",0,INDIRECT(CONCATENATE(TablaDatosCompletos[[#This Row],[CodigoProyecto]],"!H",CELL("fila",INDIRECT(TablaDatosCompletos[[#This Row],[Referencia]]))+6)))</f>
        <v>0</v>
      </c>
      <c r="R365" s="18" t="str" cm="1">
        <f t="array" aca="1" ref="R365" ca="1">IF(INDIRECT(CONCATENATE(TablaDatosCompletos[[#This Row],[CodigoProyecto]],"!G",CELL("fila",INDIRECT(TablaDatosCompletos[[#This Row],[Referencia]]))+6))=0,"",INDIRECT(CONCATENATE(TablaDatosCompletos[[#This Row],[CodigoProyecto]],"!G",CELL("fila",INDIRECT(TablaDatosCompletos[[#This Row],[Referencia]]))+6)))</f>
        <v>RCO 65: Viviendas</v>
      </c>
      <c r="S365" s="125" t="str" cm="1">
        <f t="array" aca="1" ref="S365" ca="1">IF(INDIRECT(CONCATENATE(TablaDatosCompletos[[#This Row],[CodigoProyecto]],"!E",CELL("fila",INDIRECT(TablaDatosCompletos[[#This Row],[Referencia]]))+7))=0,"",INDIRECT(CONCATENATE(TablaDatosCompletos[[#This Row],[CodigoProyecto]],"!E",CELL("fila",INDIRECT(TablaDatosCompletos[[#This Row],[Referencia]]))+7)))</f>
        <v>RCR67</v>
      </c>
      <c r="T365" s="126" t="str" cm="1">
        <f t="array" aca="1" ref="T365"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365" s="127" cm="1">
        <f t="array" aca="1" ref="U365" ca="1">IF(TablaDatosCompletos[[#This Row],[UsarAI]]="NO",0,INDIRECT(CONCATENATE(TablaDatosCompletos[[#This Row],[CodigoProyecto]],"!H",CELL("fila",INDIRECT(TablaDatosCompletos[[#This Row],[Referencia]]))+7)))</f>
        <v>0</v>
      </c>
      <c r="V365" s="126" t="str" cm="1">
        <f t="array" aca="1" ref="V365" ca="1">IF(INDIRECT(CONCATENATE(TablaDatosCompletos[[#This Row],[CodigoProyecto]],"!G",CELL("fila",INDIRECT(TablaDatosCompletos[[#This Row],[Referencia]]))+7))=0,"",INDIRECT(CONCATENATE(TablaDatosCompletos[[#This Row],[CodigoProyecto]],"!G",CELL("fila",INDIRECT(TablaDatosCompletos[[#This Row],[Referencia]]))+7)))</f>
        <v>RCR 67: Usuarios/año</v>
      </c>
    </row>
    <row r="366" spans="1:22" ht="130.5" x14ac:dyDescent="0.35">
      <c r="A366" s="17">
        <f>DatosGenerales!$D$7</f>
        <v>0</v>
      </c>
      <c r="B366" s="17">
        <f>DatosGenerales!$D$11</f>
        <v>0</v>
      </c>
      <c r="C366" s="17" cm="1">
        <f t="array" aca="1" ref="C366" ca="1">INDIRECT(CONCATENATE(TablaDatosCompletos[[#This Row],[CodigoProyecto]],"!$E$3"))</f>
        <v>0</v>
      </c>
      <c r="D366" s="17" t="str">
        <f ca="1">IF(TablaDatosCompletos[[#This Row],[Proyecto]]=0,"NO","SI")</f>
        <v>NO</v>
      </c>
      <c r="E366" s="17" t="s">
        <v>24</v>
      </c>
      <c r="F366" s="17" t="s">
        <v>258</v>
      </c>
      <c r="G366" s="20" t="s">
        <v>135</v>
      </c>
      <c r="H366" s="20" t="s">
        <v>55</v>
      </c>
      <c r="I366" s="40" t="s">
        <v>56</v>
      </c>
      <c r="J366" s="17" t="s">
        <v>138</v>
      </c>
      <c r="K366" s="18" t="s">
        <v>139</v>
      </c>
      <c r="L366" s="18" t="s">
        <v>723</v>
      </c>
      <c r="M366" s="18" t="str" cm="1">
        <f t="array" aca="1" ref="M366" ca="1">IF(INDIRECT(CONCATENATE(TablaDatosCompletos[[#This Row],[CodigoProyecto]],"!B",CELL("fila",INDIRECT(TablaDatosCompletos[[#This Row],[Referencia]]))))="Incluir","SI","NO")</f>
        <v>NO</v>
      </c>
      <c r="N366" s="40" cm="1">
        <f t="array" aca="1" ref="N366" ca="1">IF(TablaDatosCompletos[[#This Row],[UsarAI]]="NO",0,INDIRECT(CONCATENATE(TablaDatosCompletos[[#This Row],[CodigoProyecto]],"!E",CELL("fila",INDIRECT(TablaDatosCompletos[[#This Row],[Referencia]]))+2)))</f>
        <v>0</v>
      </c>
      <c r="O366" s="18" t="str" cm="1">
        <f t="array" aca="1" ref="O366" ca="1">IF(INDIRECT(CONCATENATE(TablaDatosCompletos[[#This Row],[CodigoProyecto]],"!E",CELL("fila",INDIRECT(TablaDatosCompletos[[#This Row],[Referencia]]))+6))=0,"",INDIRECT(CONCATENATE(TablaDatosCompletos[[#This Row],[CodigoProyecto]],"!E",CELL("fila",INDIRECT(TablaDatosCompletos[[#This Row],[Referencia]]))+6)))</f>
        <v>RCO113</v>
      </c>
      <c r="P366" s="18" t="str" cm="1">
        <f t="array" aca="1" ref="P366"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366" s="18" cm="1">
        <f t="array" aca="1" ref="Q366" ca="1">IF(TablaDatosCompletos[[#This Row],[UsarAI]]="NO",0,INDIRECT(CONCATENATE(TablaDatosCompletos[[#This Row],[CodigoProyecto]],"!H",CELL("fila",INDIRECT(TablaDatosCompletos[[#This Row],[Referencia]]))+6)))</f>
        <v>0</v>
      </c>
      <c r="R366" s="18" t="str" cm="1">
        <f t="array" aca="1" ref="R366" ca="1">IF(INDIRECT(CONCATENATE(TablaDatosCompletos[[#This Row],[CodigoProyecto]],"!G",CELL("fila",INDIRECT(TablaDatosCompletos[[#This Row],[Referencia]]))+6))=0,"",INDIRECT(CONCATENATE(TablaDatosCompletos[[#This Row],[CodigoProyecto]],"!G",CELL("fila",INDIRECT(TablaDatosCompletos[[#This Row],[Referencia]]))+6)))</f>
        <v>RCO 113:Personas</v>
      </c>
      <c r="S366" s="125" t="str" cm="1">
        <f t="array" aca="1" ref="S366" ca="1">IF(INDIRECT(CONCATENATE(TablaDatosCompletos[[#This Row],[CodigoProyecto]],"!E",CELL("fila",INDIRECT(TablaDatosCompletos[[#This Row],[Referencia]]))+7))=0,"",INDIRECT(CONCATENATE(TablaDatosCompletos[[#This Row],[CodigoProyecto]],"!E",CELL("fila",INDIRECT(TablaDatosCompletos[[#This Row],[Referencia]]))+7)))</f>
        <v>ESR113</v>
      </c>
      <c r="T366" s="126" t="str" cm="1">
        <f t="array" aca="1" ref="T366"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366" s="127" cm="1">
        <f t="array" aca="1" ref="U366" ca="1">IF(TablaDatosCompletos[[#This Row],[UsarAI]]="NO",0,INDIRECT(CONCATENATE(TablaDatosCompletos[[#This Row],[CodigoProyecto]],"!H",CELL("fila",INDIRECT(TablaDatosCompletos[[#This Row],[Referencia]]))+7)))</f>
        <v>0</v>
      </c>
      <c r="V366" s="126" t="str" cm="1">
        <f t="array" aca="1" ref="V366" ca="1">IF(INDIRECT(CONCATENATE(TablaDatosCompletos[[#This Row],[CodigoProyecto]],"!G",CELL("fila",INDIRECT(TablaDatosCompletos[[#This Row],[Referencia]]))+7))=0,"",INDIRECT(CONCATENATE(TablaDatosCompletos[[#This Row],[CodigoProyecto]],"!G",CELL("fila",INDIRECT(TablaDatosCompletos[[#This Row],[Referencia]]))+7)))</f>
        <v>ESR113:Personas</v>
      </c>
    </row>
    <row r="367" spans="1:22" ht="130.5" x14ac:dyDescent="0.35">
      <c r="A367" s="17">
        <f>DatosGenerales!$D$7</f>
        <v>0</v>
      </c>
      <c r="B367" s="17">
        <f>DatosGenerales!$D$11</f>
        <v>0</v>
      </c>
      <c r="C367" s="17" cm="1">
        <f t="array" aca="1" ref="C367" ca="1">INDIRECT(CONCATENATE(TablaDatosCompletos[[#This Row],[CodigoProyecto]],"!$E$3"))</f>
        <v>0</v>
      </c>
      <c r="D367" s="17" t="str">
        <f ca="1">IF(TablaDatosCompletos[[#This Row],[Proyecto]]=0,"NO","SI")</f>
        <v>NO</v>
      </c>
      <c r="E367" s="17" t="s">
        <v>24</v>
      </c>
      <c r="F367" s="17" t="s">
        <v>258</v>
      </c>
      <c r="G367" s="20" t="s">
        <v>135</v>
      </c>
      <c r="H367" s="20" t="s">
        <v>55</v>
      </c>
      <c r="I367" s="40" t="s">
        <v>56</v>
      </c>
      <c r="J367" s="17" t="s">
        <v>140</v>
      </c>
      <c r="K367" s="18" t="s">
        <v>141</v>
      </c>
      <c r="L367" s="18" t="s">
        <v>724</v>
      </c>
      <c r="M367" s="18" t="str" cm="1">
        <f t="array" aca="1" ref="M367" ca="1">IF(INDIRECT(CONCATENATE(TablaDatosCompletos[[#This Row],[CodigoProyecto]],"!B",CELL("fila",INDIRECT(TablaDatosCompletos[[#This Row],[Referencia]]))))="Incluir","SI","NO")</f>
        <v>NO</v>
      </c>
      <c r="N367" s="40" cm="1">
        <f t="array" aca="1" ref="N367" ca="1">IF(TablaDatosCompletos[[#This Row],[UsarAI]]="NO",0,INDIRECT(CONCATENATE(TablaDatosCompletos[[#This Row],[CodigoProyecto]],"!E",CELL("fila",INDIRECT(TablaDatosCompletos[[#This Row],[Referencia]]))+2)))</f>
        <v>0</v>
      </c>
      <c r="O367" s="18" t="str" cm="1">
        <f t="array" aca="1" ref="O367" ca="1">IF(INDIRECT(CONCATENATE(TablaDatosCompletos[[#This Row],[CodigoProyecto]],"!E",CELL("fila",INDIRECT(TablaDatosCompletos[[#This Row],[Referencia]]))+6))=0,"",INDIRECT(CONCATENATE(TablaDatosCompletos[[#This Row],[CodigoProyecto]],"!E",CELL("fila",INDIRECT(TablaDatosCompletos[[#This Row],[Referencia]]))+6)))</f>
        <v>RCO113</v>
      </c>
      <c r="P367" s="18" t="str" cm="1">
        <f t="array" aca="1" ref="P367"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367" s="18" cm="1">
        <f t="array" aca="1" ref="Q367" ca="1">IF(TablaDatosCompletos[[#This Row],[UsarAI]]="NO",0,INDIRECT(CONCATENATE(TablaDatosCompletos[[#This Row],[CodigoProyecto]],"!H",CELL("fila",INDIRECT(TablaDatosCompletos[[#This Row],[Referencia]]))+6)))</f>
        <v>0</v>
      </c>
      <c r="R367" s="18" t="str" cm="1">
        <f t="array" aca="1" ref="R367" ca="1">IF(INDIRECT(CONCATENATE(TablaDatosCompletos[[#This Row],[CodigoProyecto]],"!G",CELL("fila",INDIRECT(TablaDatosCompletos[[#This Row],[Referencia]]))+6))=0,"",INDIRECT(CONCATENATE(TablaDatosCompletos[[#This Row],[CodigoProyecto]],"!G",CELL("fila",INDIRECT(TablaDatosCompletos[[#This Row],[Referencia]]))+6)))</f>
        <v>RCO 113:Personas</v>
      </c>
      <c r="S367" s="125" t="str" cm="1">
        <f t="array" aca="1" ref="S367" ca="1">IF(INDIRECT(CONCATENATE(TablaDatosCompletos[[#This Row],[CodigoProyecto]],"!E",CELL("fila",INDIRECT(TablaDatosCompletos[[#This Row],[Referencia]]))+7))=0,"",INDIRECT(CONCATENATE(TablaDatosCompletos[[#This Row],[CodigoProyecto]],"!E",CELL("fila",INDIRECT(TablaDatosCompletos[[#This Row],[Referencia]]))+7)))</f>
        <v>ESR113</v>
      </c>
      <c r="T367" s="126" t="str" cm="1">
        <f t="array" aca="1" ref="T367"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367" s="127" cm="1">
        <f t="array" aca="1" ref="U367" ca="1">IF(TablaDatosCompletos[[#This Row],[UsarAI]]="NO",0,INDIRECT(CONCATENATE(TablaDatosCompletos[[#This Row],[CodigoProyecto]],"!H",CELL("fila",INDIRECT(TablaDatosCompletos[[#This Row],[Referencia]]))+7)))</f>
        <v>0</v>
      </c>
      <c r="V367" s="126" t="str" cm="1">
        <f t="array" aca="1" ref="V367" ca="1">IF(INDIRECT(CONCATENATE(TablaDatosCompletos[[#This Row],[CodigoProyecto]],"!G",CELL("fila",INDIRECT(TablaDatosCompletos[[#This Row],[Referencia]]))+7))=0,"",INDIRECT(CONCATENATE(TablaDatosCompletos[[#This Row],[CodigoProyecto]],"!G",CELL("fila",INDIRECT(TablaDatosCompletos[[#This Row],[Referencia]]))+7)))</f>
        <v>ESR113:Personas</v>
      </c>
    </row>
    <row r="368" spans="1:22" ht="72.5" x14ac:dyDescent="0.35">
      <c r="A368" s="17">
        <f>DatosGenerales!$D$7</f>
        <v>0</v>
      </c>
      <c r="B368" s="17">
        <f>DatosGenerales!$D$11</f>
        <v>0</v>
      </c>
      <c r="C368" s="17" cm="1">
        <f t="array" aca="1" ref="C368" ca="1">INDIRECT(CONCATENATE(TablaDatosCompletos[[#This Row],[CodigoProyecto]],"!$E$3"))</f>
        <v>0</v>
      </c>
      <c r="D368" s="17" t="str">
        <f ca="1">IF(TablaDatosCompletos[[#This Row],[Proyecto]]=0,"NO","SI")</f>
        <v>NO</v>
      </c>
      <c r="E368" s="17" t="s">
        <v>24</v>
      </c>
      <c r="F368" s="17" t="s">
        <v>262</v>
      </c>
      <c r="G368" s="20" t="s">
        <v>142</v>
      </c>
      <c r="H368" s="20" t="s">
        <v>57</v>
      </c>
      <c r="I368" s="40" t="s">
        <v>58</v>
      </c>
      <c r="J368" s="17" t="s">
        <v>143</v>
      </c>
      <c r="K368" s="18" t="s">
        <v>144</v>
      </c>
      <c r="L368" s="18" t="s">
        <v>725</v>
      </c>
      <c r="M368" s="18" t="str" cm="1">
        <f t="array" aca="1" ref="M368" ca="1">IF(INDIRECT(CONCATENATE(TablaDatosCompletos[[#This Row],[CodigoProyecto]],"!B",CELL("fila",INDIRECT(TablaDatosCompletos[[#This Row],[Referencia]]))))="Incluir","SI","NO")</f>
        <v>NO</v>
      </c>
      <c r="N368" s="40" cm="1">
        <f t="array" aca="1" ref="N368" ca="1">IF(TablaDatosCompletos[[#This Row],[UsarAI]]="NO",0,INDIRECT(CONCATENATE(TablaDatosCompletos[[#This Row],[CodigoProyecto]],"!E",CELL("fila",INDIRECT(TablaDatosCompletos[[#This Row],[Referencia]]))+2)))</f>
        <v>0</v>
      </c>
      <c r="O368" s="18" t="str" cm="1">
        <f t="array" aca="1" ref="O368" ca="1">IF(INDIRECT(CONCATENATE(TablaDatosCompletos[[#This Row],[CodigoProyecto]],"!E",CELL("fila",INDIRECT(TablaDatosCompletos[[#This Row],[Referencia]]))+6))=0,"",INDIRECT(CONCATENATE(TablaDatosCompletos[[#This Row],[CodigoProyecto]],"!E",CELL("fila",INDIRECT(TablaDatosCompletos[[#This Row],[Referencia]]))+6)))</f>
        <v>RCO77</v>
      </c>
      <c r="P368" s="18" t="str" cm="1">
        <f t="array" aca="1" ref="P368"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368" s="18" cm="1">
        <f t="array" aca="1" ref="Q368" ca="1">IF(TablaDatosCompletos[[#This Row],[UsarAI]]="NO",0,INDIRECT(CONCATENATE(TablaDatosCompletos[[#This Row],[CodigoProyecto]],"!H",CELL("fila",INDIRECT(TablaDatosCompletos[[#This Row],[Referencia]]))+6)))</f>
        <v>0</v>
      </c>
      <c r="R368" s="18" t="str" cm="1">
        <f t="array" aca="1" ref="R368"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368" s="125" t="str" cm="1">
        <f t="array" aca="1" ref="S368" ca="1">IF(INDIRECT(CONCATENATE(TablaDatosCompletos[[#This Row],[CodigoProyecto]],"!E",CELL("fila",INDIRECT(TablaDatosCompletos[[#This Row],[Referencia]]))+7))=0,"",INDIRECT(CONCATENATE(TablaDatosCompletos[[#This Row],[CodigoProyecto]],"!E",CELL("fila",INDIRECT(TablaDatosCompletos[[#This Row],[Referencia]]))+7)))</f>
        <v>RCR77</v>
      </c>
      <c r="T368" s="126" t="str" cm="1">
        <f t="array" aca="1" ref="T368"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368" s="127" cm="1">
        <f t="array" aca="1" ref="U368" ca="1">IF(TablaDatosCompletos[[#This Row],[UsarAI]]="NO",0,INDIRECT(CONCATENATE(TablaDatosCompletos[[#This Row],[CodigoProyecto]],"!H",CELL("fila",INDIRECT(TablaDatosCompletos[[#This Row],[Referencia]]))+7)))</f>
        <v>0</v>
      </c>
      <c r="V368" s="126" t="str" cm="1">
        <f t="array" aca="1" ref="V368" ca="1">IF(INDIRECT(CONCATENATE(TablaDatosCompletos[[#This Row],[CodigoProyecto]],"!G",CELL("fila",INDIRECT(TablaDatosCompletos[[#This Row],[Referencia]]))+7))=0,"",INDIRECT(CONCATENATE(TablaDatosCompletos[[#This Row],[CodigoProyecto]],"!G",CELL("fila",INDIRECT(TablaDatosCompletos[[#This Row],[Referencia]]))+7)))</f>
        <v>Visitantes / año</v>
      </c>
    </row>
    <row r="369" spans="1:22" ht="72.5" x14ac:dyDescent="0.35">
      <c r="A369" s="17">
        <f>DatosGenerales!$D$7</f>
        <v>0</v>
      </c>
      <c r="B369" s="17">
        <f>DatosGenerales!$D$11</f>
        <v>0</v>
      </c>
      <c r="C369" s="17" cm="1">
        <f t="array" aca="1" ref="C369" ca="1">INDIRECT(CONCATENATE(TablaDatosCompletos[[#This Row],[CodigoProyecto]],"!$E$3"))</f>
        <v>0</v>
      </c>
      <c r="D369" s="17" t="str">
        <f ca="1">IF(TablaDatosCompletos[[#This Row],[Proyecto]]=0,"NO","SI")</f>
        <v>NO</v>
      </c>
      <c r="E369" s="17" t="s">
        <v>24</v>
      </c>
      <c r="F369" s="17" t="s">
        <v>262</v>
      </c>
      <c r="G369" s="20" t="s">
        <v>142</v>
      </c>
      <c r="H369" s="20" t="s">
        <v>57</v>
      </c>
      <c r="I369" s="40" t="s">
        <v>58</v>
      </c>
      <c r="J369" s="17" t="s">
        <v>145</v>
      </c>
      <c r="K369" s="18" t="s">
        <v>146</v>
      </c>
      <c r="L369" s="18" t="s">
        <v>726</v>
      </c>
      <c r="M369" s="18" t="str" cm="1">
        <f t="array" aca="1" ref="M369" ca="1">IF(INDIRECT(CONCATENATE(TablaDatosCompletos[[#This Row],[CodigoProyecto]],"!B",CELL("fila",INDIRECT(TablaDatosCompletos[[#This Row],[Referencia]]))))="Incluir","SI","NO")</f>
        <v>NO</v>
      </c>
      <c r="N369" s="40" cm="1">
        <f t="array" aca="1" ref="N369" ca="1">IF(TablaDatosCompletos[[#This Row],[UsarAI]]="NO",0,INDIRECT(CONCATENATE(TablaDatosCompletos[[#This Row],[CodigoProyecto]],"!E",CELL("fila",INDIRECT(TablaDatosCompletos[[#This Row],[Referencia]]))+2)))</f>
        <v>0</v>
      </c>
      <c r="O369" s="18" t="str" cm="1">
        <f t="array" aca="1" ref="O369" ca="1">IF(INDIRECT(CONCATENATE(TablaDatosCompletos[[#This Row],[CodigoProyecto]],"!E",CELL("fila",INDIRECT(TablaDatosCompletos[[#This Row],[Referencia]]))+6))=0,"",INDIRECT(CONCATENATE(TablaDatosCompletos[[#This Row],[CodigoProyecto]],"!E",CELL("fila",INDIRECT(TablaDatosCompletos[[#This Row],[Referencia]]))+6)))</f>
        <v>RCO77</v>
      </c>
      <c r="P369" s="18" t="str" cm="1">
        <f t="array" aca="1" ref="P369"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369" s="18" cm="1">
        <f t="array" aca="1" ref="Q369" ca="1">IF(TablaDatosCompletos[[#This Row],[UsarAI]]="NO",0,INDIRECT(CONCATENATE(TablaDatosCompletos[[#This Row],[CodigoProyecto]],"!H",CELL("fila",INDIRECT(TablaDatosCompletos[[#This Row],[Referencia]]))+6)))</f>
        <v>0</v>
      </c>
      <c r="R369" s="18" t="str" cm="1">
        <f t="array" aca="1" ref="R369"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369" s="125" t="str" cm="1">
        <f t="array" aca="1" ref="S369" ca="1">IF(INDIRECT(CONCATENATE(TablaDatosCompletos[[#This Row],[CodigoProyecto]],"!E",CELL("fila",INDIRECT(TablaDatosCompletos[[#This Row],[Referencia]]))+7))=0,"",INDIRECT(CONCATENATE(TablaDatosCompletos[[#This Row],[CodigoProyecto]],"!E",CELL("fila",INDIRECT(TablaDatosCompletos[[#This Row],[Referencia]]))+7)))</f>
        <v>RCR77</v>
      </c>
      <c r="T369" s="48" t="str" cm="1">
        <f t="array" aca="1" ref="T369"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369" s="127" cm="1">
        <f t="array" aca="1" ref="U369" ca="1">IF(TablaDatosCompletos[[#This Row],[UsarAI]]="NO",0,INDIRECT(CONCATENATE(TablaDatosCompletos[[#This Row],[CodigoProyecto]],"!H",CELL("fila",INDIRECT(TablaDatosCompletos[[#This Row],[Referencia]]))+7)))</f>
        <v>0</v>
      </c>
      <c r="V369" s="48" t="str" cm="1">
        <f t="array" aca="1" ref="V369" ca="1">IF(INDIRECT(CONCATENATE(TablaDatosCompletos[[#This Row],[CodigoProyecto]],"!G",CELL("fila",INDIRECT(TablaDatosCompletos[[#This Row],[Referencia]]))+7))=0,"",INDIRECT(CONCATENATE(TablaDatosCompletos[[#This Row],[CodigoProyecto]],"!G",CELL("fila",INDIRECT(TablaDatosCompletos[[#This Row],[Referencia]]))+7)))</f>
        <v>Visitantes / año</v>
      </c>
    </row>
    <row r="370" spans="1:22" ht="72.5" x14ac:dyDescent="0.35">
      <c r="A370" s="17">
        <f>DatosGenerales!$D$7</f>
        <v>0</v>
      </c>
      <c r="B370" s="17">
        <f>DatosGenerales!$D$11</f>
        <v>0</v>
      </c>
      <c r="C370" s="17" cm="1">
        <f t="array" aca="1" ref="C370" ca="1">INDIRECT(CONCATENATE(TablaDatosCompletos[[#This Row],[CodigoProyecto]],"!$E$3"))</f>
        <v>0</v>
      </c>
      <c r="D370" s="17" t="str">
        <f ca="1">IF(TablaDatosCompletos[[#This Row],[Proyecto]]=0,"NO","SI")</f>
        <v>NO</v>
      </c>
      <c r="E370" s="17" t="s">
        <v>24</v>
      </c>
      <c r="F370" s="17" t="s">
        <v>262</v>
      </c>
      <c r="G370" s="20" t="s">
        <v>142</v>
      </c>
      <c r="H370" s="20" t="s">
        <v>57</v>
      </c>
      <c r="I370" s="40" t="s">
        <v>58</v>
      </c>
      <c r="J370" s="17" t="s">
        <v>147</v>
      </c>
      <c r="K370" s="18" t="s">
        <v>148</v>
      </c>
      <c r="L370" s="18" t="s">
        <v>727</v>
      </c>
      <c r="M370" s="18" t="str" cm="1">
        <f t="array" aca="1" ref="M370" ca="1">IF(INDIRECT(CONCATENATE(TablaDatosCompletos[[#This Row],[CodigoProyecto]],"!B",CELL("fila",INDIRECT(TablaDatosCompletos[[#This Row],[Referencia]]))))="Incluir","SI","NO")</f>
        <v>NO</v>
      </c>
      <c r="N370" s="40" cm="1">
        <f t="array" aca="1" ref="N370" ca="1">IF(TablaDatosCompletos[[#This Row],[UsarAI]]="NO",0,INDIRECT(CONCATENATE(TablaDatosCompletos[[#This Row],[CodigoProyecto]],"!E",CELL("fila",INDIRECT(TablaDatosCompletos[[#This Row],[Referencia]]))+2)))</f>
        <v>0</v>
      </c>
      <c r="O370" s="18" t="str" cm="1">
        <f t="array" aca="1" ref="O370" ca="1">IF(INDIRECT(CONCATENATE(TablaDatosCompletos[[#This Row],[CodigoProyecto]],"!E",CELL("fila",INDIRECT(TablaDatosCompletos[[#This Row],[Referencia]]))+6))=0,"",INDIRECT(CONCATENATE(TablaDatosCompletos[[#This Row],[CodigoProyecto]],"!E",CELL("fila",INDIRECT(TablaDatosCompletos[[#This Row],[Referencia]]))+6)))</f>
        <v>RCO114</v>
      </c>
      <c r="P370" s="18" t="str" cm="1">
        <f t="array" aca="1" ref="P370"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370" s="18" cm="1">
        <f t="array" aca="1" ref="Q370" ca="1">IF(TablaDatosCompletos[[#This Row],[UsarAI]]="NO",0,INDIRECT(CONCATENATE(TablaDatosCompletos[[#This Row],[CodigoProyecto]],"!H",CELL("fila",INDIRECT(TablaDatosCompletos[[#This Row],[Referencia]]))+6)))</f>
        <v>0</v>
      </c>
      <c r="R370" s="18" t="str" cm="1">
        <f t="array" aca="1" ref="R370" ca="1">IF(INDIRECT(CONCATENATE(TablaDatosCompletos[[#This Row],[CodigoProyecto]],"!G",CELL("fila",INDIRECT(TablaDatosCompletos[[#This Row],[Referencia]]))+6))=0,"",INDIRECT(CONCATENATE(TablaDatosCompletos[[#This Row],[CodigoProyecto]],"!G",CELL("fila",INDIRECT(TablaDatosCompletos[[#This Row],[Referencia]]))+6)))</f>
        <v>RCO 114: Metros cuadrados</v>
      </c>
      <c r="S370" s="125" t="str" cm="1">
        <f t="array" aca="1" ref="S370" ca="1">IF(INDIRECT(CONCATENATE(TablaDatosCompletos[[#This Row],[CodigoProyecto]],"!E",CELL("fila",INDIRECT(TablaDatosCompletos[[#This Row],[Referencia]]))+7))=0,"",INDIRECT(CONCATENATE(TablaDatosCompletos[[#This Row],[CodigoProyecto]],"!E",CELL("fila",INDIRECT(TablaDatosCompletos[[#This Row],[Referencia]]))+7)))</f>
        <v>RCR77</v>
      </c>
      <c r="T370" s="48" t="str" cm="1">
        <f t="array" aca="1" ref="T370"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370" s="127" cm="1">
        <f t="array" aca="1" ref="U370" ca="1">IF(TablaDatosCompletos[[#This Row],[UsarAI]]="NO",0,INDIRECT(CONCATENATE(TablaDatosCompletos[[#This Row],[CodigoProyecto]],"!H",CELL("fila",INDIRECT(TablaDatosCompletos[[#This Row],[Referencia]]))+7)))</f>
        <v>0</v>
      </c>
      <c r="V370" s="48" t="str" cm="1">
        <f t="array" aca="1" ref="V370" ca="1">IF(INDIRECT(CONCATENATE(TablaDatosCompletos[[#This Row],[CodigoProyecto]],"!G",CELL("fila",INDIRECT(TablaDatosCompletos[[#This Row],[Referencia]]))+7))=0,"",INDIRECT(CONCATENATE(TablaDatosCompletos[[#This Row],[CodigoProyecto]],"!G",CELL("fila",INDIRECT(TablaDatosCompletos[[#This Row],[Referencia]]))+7)))</f>
        <v>Visitantes / año</v>
      </c>
    </row>
    <row r="371" spans="1:22" ht="72.5" x14ac:dyDescent="0.35">
      <c r="A371" s="17">
        <f>DatosGenerales!$D$7</f>
        <v>0</v>
      </c>
      <c r="B371" s="17">
        <f>DatosGenerales!$D$11</f>
        <v>0</v>
      </c>
      <c r="C371" s="17" cm="1">
        <f t="array" aca="1" ref="C371" ca="1">INDIRECT(CONCATENATE(TablaDatosCompletos[[#This Row],[CodigoProyecto]],"!$E$3"))</f>
        <v>0</v>
      </c>
      <c r="D371" s="17" t="str">
        <f ca="1">IF(TablaDatosCompletos[[#This Row],[Proyecto]]=0,"NO","SI")</f>
        <v>NO</v>
      </c>
      <c r="E371" s="17" t="s">
        <v>24</v>
      </c>
      <c r="F371" s="17" t="s">
        <v>262</v>
      </c>
      <c r="G371" s="20" t="s">
        <v>142</v>
      </c>
      <c r="H371" s="20" t="s">
        <v>57</v>
      </c>
      <c r="I371" s="40" t="s">
        <v>58</v>
      </c>
      <c r="J371" s="17" t="s">
        <v>149</v>
      </c>
      <c r="K371" s="18" t="s">
        <v>150</v>
      </c>
      <c r="L371" s="18" t="s">
        <v>728</v>
      </c>
      <c r="M371" s="18" t="str" cm="1">
        <f t="array" aca="1" ref="M371" ca="1">IF(INDIRECT(CONCATENATE(TablaDatosCompletos[[#This Row],[CodigoProyecto]],"!B",CELL("fila",INDIRECT(TablaDatosCompletos[[#This Row],[Referencia]]))))="Incluir","SI","NO")</f>
        <v>NO</v>
      </c>
      <c r="N371" s="40" cm="1">
        <f t="array" aca="1" ref="N371" ca="1">IF(TablaDatosCompletos[[#This Row],[UsarAI]]="NO",0,INDIRECT(CONCATENATE(TablaDatosCompletos[[#This Row],[CodigoProyecto]],"!E",CELL("fila",INDIRECT(TablaDatosCompletos[[#This Row],[Referencia]]))+2)))</f>
        <v>0</v>
      </c>
      <c r="O371" s="18" t="str" cm="1">
        <f t="array" aca="1" ref="O371" ca="1">IF(INDIRECT(CONCATENATE(TablaDatosCompletos[[#This Row],[CodigoProyecto]],"!E",CELL("fila",INDIRECT(TablaDatosCompletos[[#This Row],[Referencia]]))+6))=0,"",INDIRECT(CONCATENATE(TablaDatosCompletos[[#This Row],[CodigoProyecto]],"!E",CELL("fila",INDIRECT(TablaDatosCompletos[[#This Row],[Referencia]]))+6)))</f>
        <v>RCO77</v>
      </c>
      <c r="P371" s="18" t="str" cm="1">
        <f t="array" aca="1" ref="P371"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371" s="18" cm="1">
        <f t="array" aca="1" ref="Q371" ca="1">IF(TablaDatosCompletos[[#This Row],[UsarAI]]="NO",0,INDIRECT(CONCATENATE(TablaDatosCompletos[[#This Row],[CodigoProyecto]],"!H",CELL("fila",INDIRECT(TablaDatosCompletos[[#This Row],[Referencia]]))+6)))</f>
        <v>0</v>
      </c>
      <c r="R371" s="18" t="str" cm="1">
        <f t="array" aca="1" ref="R371"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371" s="125" t="str" cm="1">
        <f t="array" aca="1" ref="S371" ca="1">IF(INDIRECT(CONCATENATE(TablaDatosCompletos[[#This Row],[CodigoProyecto]],"!E",CELL("fila",INDIRECT(TablaDatosCompletos[[#This Row],[Referencia]]))+7))=0,"",INDIRECT(CONCATENATE(TablaDatosCompletos[[#This Row],[CodigoProyecto]],"!E",CELL("fila",INDIRECT(TablaDatosCompletos[[#This Row],[Referencia]]))+7)))</f>
        <v>RCR77</v>
      </c>
      <c r="T371" s="48" t="str" cm="1">
        <f t="array" aca="1" ref="T371"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371" s="127" cm="1">
        <f t="array" aca="1" ref="U371" ca="1">IF(TablaDatosCompletos[[#This Row],[UsarAI]]="NO",0,INDIRECT(CONCATENATE(TablaDatosCompletos[[#This Row],[CodigoProyecto]],"!H",CELL("fila",INDIRECT(TablaDatosCompletos[[#This Row],[Referencia]]))+7)))</f>
        <v>0</v>
      </c>
      <c r="V371" s="48" t="str" cm="1">
        <f t="array" aca="1" ref="V371" ca="1">IF(INDIRECT(CONCATENATE(TablaDatosCompletos[[#This Row],[CodigoProyecto]],"!G",CELL("fila",INDIRECT(TablaDatosCompletos[[#This Row],[Referencia]]))+7))=0,"",INDIRECT(CONCATENATE(TablaDatosCompletos[[#This Row],[CodigoProyecto]],"!G",CELL("fila",INDIRECT(TablaDatosCompletos[[#This Row],[Referencia]]))+7)))</f>
        <v>Visitantes / año</v>
      </c>
    </row>
    <row r="372" spans="1:22" ht="87" x14ac:dyDescent="0.35">
      <c r="A372" s="128">
        <f>DatosGenerales!$D$7</f>
        <v>0</v>
      </c>
      <c r="B372" s="128">
        <f>DatosGenerales!$D$11</f>
        <v>0</v>
      </c>
      <c r="C372" s="128" cm="1">
        <f t="array" aca="1" ref="C372" ca="1">INDIRECT(CONCATENATE(TablaDatosCompletos[[#This Row],[CodigoProyecto]],"!$E$3"))</f>
        <v>0</v>
      </c>
      <c r="D372" s="128" t="str">
        <f ca="1">IF(TablaDatosCompletos[[#This Row],[Proyecto]]=0,"NO","SI")</f>
        <v>NO</v>
      </c>
      <c r="E372" s="129" t="s">
        <v>26</v>
      </c>
      <c r="F372" s="130" t="s">
        <v>221</v>
      </c>
      <c r="G372" s="131" t="s">
        <v>222</v>
      </c>
      <c r="H372" s="132" t="s">
        <v>37</v>
      </c>
      <c r="I372" s="133" t="s">
        <v>38</v>
      </c>
      <c r="J372" s="129" t="s">
        <v>65</v>
      </c>
      <c r="K372" s="134" t="s">
        <v>66</v>
      </c>
      <c r="L372" s="134" t="s">
        <v>729</v>
      </c>
      <c r="M372" s="135" t="str" cm="1">
        <f t="array" aca="1" ref="M372" ca="1">IF(INDIRECT(CONCATENATE(TablaDatosCompletos[[#This Row],[CodigoProyecto]],"!B",CELL("fila",INDIRECT(TablaDatosCompletos[[#This Row],[Referencia]]))))="Incluir","SI","NO")</f>
        <v>NO</v>
      </c>
      <c r="N372" s="136" cm="1">
        <f t="array" aca="1" ref="N372" ca="1">IF(TablaDatosCompletos[[#This Row],[UsarAI]]="NO",0,INDIRECT(CONCATENATE(TablaDatosCompletos[[#This Row],[CodigoProyecto]],"!E",CELL("fila",INDIRECT(TablaDatosCompletos[[#This Row],[Referencia]]))+2)))</f>
        <v>0</v>
      </c>
      <c r="O372" s="134" t="str" cm="1">
        <f t="array" aca="1" ref="O372" ca="1">IF(INDIRECT(CONCATENATE(TablaDatosCompletos[[#This Row],[CodigoProyecto]],"!E",CELL("fila",INDIRECT(TablaDatosCompletos[[#This Row],[Referencia]]))+6))=0,"",INDIRECT(CONCATENATE(TablaDatosCompletos[[#This Row],[CodigoProyecto]],"!E",CELL("fila",INDIRECT(TablaDatosCompletos[[#This Row],[Referencia]]))+6)))</f>
        <v>RCO14</v>
      </c>
      <c r="P372" s="134" t="str" cm="1">
        <f t="array" aca="1" ref="P372"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372" s="134" cm="1">
        <f t="array" aca="1" ref="Q372" ca="1">IF(TablaDatosCompletos[[#This Row],[UsarAI]]="NO",0,INDIRECT(CONCATENATE(TablaDatosCompletos[[#This Row],[CodigoProyecto]],"!H",CELL("fila",INDIRECT(TablaDatosCompletos[[#This Row],[Referencia]]))+6)))</f>
        <v>0</v>
      </c>
      <c r="R372" s="134" t="str" cm="1">
        <f t="array" aca="1" ref="R372"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372" s="137" t="str" cm="1">
        <f t="array" aca="1" ref="S372" ca="1">IF(INDIRECT(CONCATENATE(TablaDatosCompletos[[#This Row],[CodigoProyecto]],"!E",CELL("fila",INDIRECT(TablaDatosCompletos[[#This Row],[Referencia]]))+7))=0,"",INDIRECT(CONCATENATE(TablaDatosCompletos[[#This Row],[CodigoProyecto]],"!E",CELL("fila",INDIRECT(TablaDatosCompletos[[#This Row],[Referencia]]))+7)))</f>
        <v>RCR11</v>
      </c>
      <c r="T372" s="135" t="str" cm="1">
        <f t="array" aca="1" ref="T372"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372" s="135" cm="1">
        <f t="array" aca="1" ref="U372" ca="1">IF(TablaDatosCompletos[[#This Row],[UsarAI]]="NO",0,INDIRECT(CONCATENATE(TablaDatosCompletos[[#This Row],[CodigoProyecto]],"!H",CELL("fila",INDIRECT(TablaDatosCompletos[[#This Row],[Referencia]]))+7)))</f>
        <v>0</v>
      </c>
      <c r="V372" s="135" t="str" cm="1">
        <f t="array" aca="1" ref="V372" ca="1">IF(INDIRECT(CONCATENATE(TablaDatosCompletos[[#This Row],[CodigoProyecto]],"!G",CELL("fila",INDIRECT(TablaDatosCompletos[[#This Row],[Referencia]]))+7))=0,"",INDIRECT(CONCATENATE(TablaDatosCompletos[[#This Row],[CodigoProyecto]],"!G",CELL("fila",INDIRECT(TablaDatosCompletos[[#This Row],[Referencia]]))+7)))</f>
        <v>Usuarios / año</v>
      </c>
    </row>
    <row r="373" spans="1:22" ht="87" x14ac:dyDescent="0.35">
      <c r="A373" s="128">
        <f>DatosGenerales!$D$7</f>
        <v>0</v>
      </c>
      <c r="B373" s="128">
        <f>DatosGenerales!$D$11</f>
        <v>0</v>
      </c>
      <c r="C373" s="128" cm="1">
        <f t="array" aca="1" ref="C373" ca="1">INDIRECT(CONCATENATE(TablaDatosCompletos[[#This Row],[CodigoProyecto]],"!$E$3"))</f>
        <v>0</v>
      </c>
      <c r="D373" s="128" t="str">
        <f ca="1">IF(TablaDatosCompletos[[#This Row],[Proyecto]]=0,"NO","SI")</f>
        <v>NO</v>
      </c>
      <c r="E373" s="129" t="s">
        <v>26</v>
      </c>
      <c r="F373" s="130" t="s">
        <v>221</v>
      </c>
      <c r="G373" s="131" t="s">
        <v>222</v>
      </c>
      <c r="H373" s="132" t="s">
        <v>37</v>
      </c>
      <c r="I373" s="133" t="s">
        <v>38</v>
      </c>
      <c r="J373" s="129" t="s">
        <v>68</v>
      </c>
      <c r="K373" s="134" t="s">
        <v>69</v>
      </c>
      <c r="L373" s="134" t="s">
        <v>730</v>
      </c>
      <c r="M373" s="135" t="str" cm="1">
        <f t="array" aca="1" ref="M373" ca="1">IF(INDIRECT(CONCATENATE(TablaDatosCompletos[[#This Row],[CodigoProyecto]],"!B",CELL("fila",INDIRECT(TablaDatosCompletos[[#This Row],[Referencia]]))))="Incluir","SI","NO")</f>
        <v>NO</v>
      </c>
      <c r="N373" s="136" cm="1">
        <f t="array" aca="1" ref="N373" ca="1">IF(TablaDatosCompletos[[#This Row],[UsarAI]]="NO",0,INDIRECT(CONCATENATE(TablaDatosCompletos[[#This Row],[CodigoProyecto]],"!E",CELL("fila",INDIRECT(TablaDatosCompletos[[#This Row],[Referencia]]))+2)))</f>
        <v>0</v>
      </c>
      <c r="O373" s="134" t="str" cm="1">
        <f t="array" aca="1" ref="O373" ca="1">IF(INDIRECT(CONCATENATE(TablaDatosCompletos[[#This Row],[CodigoProyecto]],"!E",CELL("fila",INDIRECT(TablaDatosCompletos[[#This Row],[Referencia]]))+6))=0,"",INDIRECT(CONCATENATE(TablaDatosCompletos[[#This Row],[CodigoProyecto]],"!E",CELL("fila",INDIRECT(TablaDatosCompletos[[#This Row],[Referencia]]))+6)))</f>
        <v>RCO14</v>
      </c>
      <c r="P373" s="134" t="str" cm="1">
        <f t="array" aca="1" ref="P373" ca="1">IF(INDIRECT(CONCATENATE(TablaDatosCompletos[[#This Row],[CodigoProyecto]],"!F",CELL("fila",INDIRECT(TablaDatosCompletos[[#This Row],[Referencia]]))+6))=0,"",INDIRECT(CONCATENATE(TablaDatosCompletos[[#This Row],[CodigoProyecto]],"!F",CELL("fila",INDIRECT(TablaDatosCompletos[[#This Row],[Referencia]]))+6)))</f>
        <v>Centros públicos apoyados para desarrollar servicios, productos y procesos digitales</v>
      </c>
      <c r="Q373" s="134" cm="1">
        <f t="array" aca="1" ref="Q373" ca="1">IF(TablaDatosCompletos[[#This Row],[UsarAI]]="NO",0,INDIRECT(CONCATENATE(TablaDatosCompletos[[#This Row],[CodigoProyecto]],"!H",CELL("fila",INDIRECT(TablaDatosCompletos[[#This Row],[Referencia]]))+6)))</f>
        <v>0</v>
      </c>
      <c r="R373" s="134" t="str" cm="1">
        <f t="array" aca="1" ref="R373" ca="1">IF(INDIRECT(CONCATENATE(TablaDatosCompletos[[#This Row],[CodigoProyecto]],"!G",CELL("fila",INDIRECT(TablaDatosCompletos[[#This Row],[Referencia]]))+6))=0,"",INDIRECT(CONCATENATE(TablaDatosCompletos[[#This Row],[CodigoProyecto]],"!G",CELL("fila",INDIRECT(TablaDatosCompletos[[#This Row],[Referencia]]))+6)))</f>
        <v xml:space="preserve">Centros públicos </v>
      </c>
      <c r="S373" s="137" t="str" cm="1">
        <f t="array" aca="1" ref="S373" ca="1">IF(INDIRECT(CONCATENATE(TablaDatosCompletos[[#This Row],[CodigoProyecto]],"!E",CELL("fila",INDIRECT(TablaDatosCompletos[[#This Row],[Referencia]]))+7))=0,"",INDIRECT(CONCATENATE(TablaDatosCompletos[[#This Row],[CodigoProyecto]],"!E",CELL("fila",INDIRECT(TablaDatosCompletos[[#This Row],[Referencia]]))+7)))</f>
        <v>RCR11</v>
      </c>
      <c r="T373" s="135" t="str" cm="1">
        <f t="array" aca="1" ref="T373" ca="1">IF(INDIRECT(CONCATENATE(TablaDatosCompletos[[#This Row],[CodigoProyecto]],"!F",CELL("fila",INDIRECT(TablaDatosCompletos[[#This Row],[Referencia]]))+7))=0,"",INDIRECT(CONCATENATE(TablaDatosCompletos[[#This Row],[CodigoProyecto]],"!F",CELL("fila",INDIRECT(TablaDatosCompletos[[#This Row],[Referencia]]))+7)))</f>
        <v>RCR 11: Usuarios de servicios, productos y
procesos digitales públicos nuevos y
mejorados*</v>
      </c>
      <c r="U373" s="135" cm="1">
        <f t="array" aca="1" ref="U373" ca="1">IF(TablaDatosCompletos[[#This Row],[UsarAI]]="NO",0,INDIRECT(CONCATENATE(TablaDatosCompletos[[#This Row],[CodigoProyecto]],"!H",CELL("fila",INDIRECT(TablaDatosCompletos[[#This Row],[Referencia]]))+7)))</f>
        <v>0</v>
      </c>
      <c r="V373" s="135" t="str" cm="1">
        <f t="array" aca="1" ref="V373" ca="1">IF(INDIRECT(CONCATENATE(TablaDatosCompletos[[#This Row],[CodigoProyecto]],"!G",CELL("fila",INDIRECT(TablaDatosCompletos[[#This Row],[Referencia]]))+7))=0,"",INDIRECT(CONCATENATE(TablaDatosCompletos[[#This Row],[CodigoProyecto]],"!G",CELL("fila",INDIRECT(TablaDatosCompletos[[#This Row],[Referencia]]))+7)))</f>
        <v>Usuarios / año</v>
      </c>
    </row>
    <row r="374" spans="1:22" ht="130.5" x14ac:dyDescent="0.35">
      <c r="A374" s="128">
        <f>DatosGenerales!$D$7</f>
        <v>0</v>
      </c>
      <c r="B374" s="128">
        <f>DatosGenerales!$D$11</f>
        <v>0</v>
      </c>
      <c r="C374" s="128" cm="1">
        <f t="array" aca="1" ref="C374" ca="1">INDIRECT(CONCATENATE(TablaDatosCompletos[[#This Row],[CodigoProyecto]],"!$E$3"))</f>
        <v>0</v>
      </c>
      <c r="D374" s="128" t="str">
        <f ca="1">IF(TablaDatosCompletos[[#This Row],[Proyecto]]=0,"NO","SI")</f>
        <v>NO</v>
      </c>
      <c r="E374" s="129" t="s">
        <v>26</v>
      </c>
      <c r="F374" s="130" t="s">
        <v>221</v>
      </c>
      <c r="G374" s="131" t="s">
        <v>222</v>
      </c>
      <c r="H374" s="132" t="s">
        <v>39</v>
      </c>
      <c r="I374" s="133" t="s">
        <v>40</v>
      </c>
      <c r="J374" s="129" t="s">
        <v>70</v>
      </c>
      <c r="K374" s="134" t="s">
        <v>71</v>
      </c>
      <c r="L374" s="134" t="s">
        <v>731</v>
      </c>
      <c r="M374" s="135" t="str" cm="1">
        <f t="array" aca="1" ref="M374" ca="1">IF(INDIRECT(CONCATENATE(TablaDatosCompletos[[#This Row],[CodigoProyecto]],"!B",CELL("fila",INDIRECT(TablaDatosCompletos[[#This Row],[Referencia]]))))="Incluir","SI","NO")</f>
        <v>NO</v>
      </c>
      <c r="N374" s="136" cm="1">
        <f t="array" aca="1" ref="N374" ca="1">IF(TablaDatosCompletos[[#This Row],[UsarAI]]="NO",0,INDIRECT(CONCATENATE(TablaDatosCompletos[[#This Row],[CodigoProyecto]],"!E",CELL("fila",INDIRECT(TablaDatosCompletos[[#This Row],[Referencia]]))+2)))</f>
        <v>0</v>
      </c>
      <c r="O374" s="134" t="str" cm="1">
        <f t="array" aca="1" ref="O374" ca="1">IF(INDIRECT(CONCATENATE(TablaDatosCompletos[[#This Row],[CodigoProyecto]],"!E",CELL("fila",INDIRECT(TablaDatosCompletos[[#This Row],[Referencia]]))+6))=0,"",INDIRECT(CONCATENATE(TablaDatosCompletos[[#This Row],[CodigoProyecto]],"!E",CELL("fila",INDIRECT(TablaDatosCompletos[[#This Row],[Referencia]]))+6)))</f>
        <v>RCO01</v>
      </c>
      <c r="P374" s="134" t="str" cm="1">
        <f t="array" aca="1" ref="P374"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374" s="134" cm="1">
        <f t="array" aca="1" ref="Q374" ca="1">IF(TablaDatosCompletos[[#This Row],[UsarAI]]="NO",0,INDIRECT(CONCATENATE(TablaDatosCompletos[[#This Row],[CodigoProyecto]],"!H",CELL("fila",INDIRECT(TablaDatosCompletos[[#This Row],[Referencia]]))+6)))</f>
        <v>0</v>
      </c>
      <c r="R374" s="134" t="str" cm="1">
        <f t="array" aca="1" ref="R374" ca="1">IF(INDIRECT(CONCATENATE(TablaDatosCompletos[[#This Row],[CodigoProyecto]],"!G",CELL("fila",INDIRECT(TablaDatosCompletos[[#This Row],[Referencia]]))+6))=0,"",INDIRECT(CONCATENATE(TablaDatosCompletos[[#This Row],[CodigoProyecto]],"!G",CELL("fila",INDIRECT(TablaDatosCompletos[[#This Row],[Referencia]]))+6)))</f>
        <v>Empresas</v>
      </c>
      <c r="S374" s="137" t="str" cm="1">
        <f t="array" aca="1" ref="S374" ca="1">IF(INDIRECT(CONCATENATE(TablaDatosCompletos[[#This Row],[CodigoProyecto]],"!E",CELL("fila",INDIRECT(TablaDatosCompletos[[#This Row],[Referencia]]))+7))=0,"",INDIRECT(CONCATENATE(TablaDatosCompletos[[#This Row],[CodigoProyecto]],"!E",CELL("fila",INDIRECT(TablaDatosCompletos[[#This Row],[Referencia]]))+7)))</f>
        <v>RCR19</v>
      </c>
      <c r="T374" s="135" t="str" cm="1">
        <f t="array" aca="1" ref="T374"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374" s="135" cm="1">
        <f t="array" aca="1" ref="U374" ca="1">IF(TablaDatosCompletos[[#This Row],[UsarAI]]="NO",0,INDIRECT(CONCATENATE(TablaDatosCompletos[[#This Row],[CodigoProyecto]],"!H",CELL("fila",INDIRECT(TablaDatosCompletos[[#This Row],[Referencia]]))+7)))</f>
        <v>0</v>
      </c>
      <c r="V374" s="135" t="str" cm="1">
        <f t="array" aca="1" ref="V374" ca="1">IF(INDIRECT(CONCATENATE(TablaDatosCompletos[[#This Row],[CodigoProyecto]],"!G",CELL("fila",INDIRECT(TablaDatosCompletos[[#This Row],[Referencia]]))+7))=0,"",INDIRECT(CONCATENATE(TablaDatosCompletos[[#This Row],[CodigoProyecto]],"!G",CELL("fila",INDIRECT(TablaDatosCompletos[[#This Row],[Referencia]]))+7)))</f>
        <v>Empresas</v>
      </c>
    </row>
    <row r="375" spans="1:22" ht="58" x14ac:dyDescent="0.35">
      <c r="A375" s="128">
        <f>DatosGenerales!$D$7</f>
        <v>0</v>
      </c>
      <c r="B375" s="128">
        <f>DatosGenerales!$D$11</f>
        <v>0</v>
      </c>
      <c r="C375" s="128" cm="1">
        <f t="array" aca="1" ref="C375" ca="1">INDIRECT(CONCATENATE(TablaDatosCompletos[[#This Row],[CodigoProyecto]],"!$E$3"))</f>
        <v>0</v>
      </c>
      <c r="D375" s="128" t="str">
        <f ca="1">IF(TablaDatosCompletos[[#This Row],[Proyecto]]=0,"NO","SI")</f>
        <v>NO</v>
      </c>
      <c r="E375" s="129" t="s">
        <v>26</v>
      </c>
      <c r="F375" s="130" t="s">
        <v>221</v>
      </c>
      <c r="G375" s="131" t="s">
        <v>222</v>
      </c>
      <c r="H375" s="132" t="s">
        <v>39</v>
      </c>
      <c r="I375" s="133" t="s">
        <v>40</v>
      </c>
      <c r="J375" s="129" t="s">
        <v>72</v>
      </c>
      <c r="K375" s="134" t="s">
        <v>73</v>
      </c>
      <c r="L375" s="134" t="s">
        <v>732</v>
      </c>
      <c r="M375" s="135" t="str" cm="1">
        <f t="array" aca="1" ref="M375" ca="1">IF(INDIRECT(CONCATENATE(TablaDatosCompletos[[#This Row],[CodigoProyecto]],"!B",CELL("fila",INDIRECT(TablaDatosCompletos[[#This Row],[Referencia]]))))="Incluir","SI","NO")</f>
        <v>NO</v>
      </c>
      <c r="N375" s="136" cm="1">
        <f t="array" aca="1" ref="N375" ca="1">IF(TablaDatosCompletos[[#This Row],[UsarAI]]="NO",0,INDIRECT(CONCATENATE(TablaDatosCompletos[[#This Row],[CodigoProyecto]],"!E",CELL("fila",INDIRECT(TablaDatosCompletos[[#This Row],[Referencia]]))+2)))</f>
        <v>0</v>
      </c>
      <c r="O375" s="134" t="str" cm="1">
        <f t="array" aca="1" ref="O375" ca="1">IF(INDIRECT(CONCATENATE(TablaDatosCompletos[[#This Row],[CodigoProyecto]],"!E",CELL("fila",INDIRECT(TablaDatosCompletos[[#This Row],[Referencia]]))+6))=0,"",INDIRECT(CONCATENATE(TablaDatosCompletos[[#This Row],[CodigoProyecto]],"!E",CELL("fila",INDIRECT(TablaDatosCompletos[[#This Row],[Referencia]]))+6)))</f>
        <v>RCO01</v>
      </c>
      <c r="P375" s="134" t="str" cm="1">
        <f t="array" aca="1" ref="P375" ca="1">IF(INDIRECT(CONCATENATE(TablaDatosCompletos[[#This Row],[CodigoProyecto]],"!F",CELL("fila",INDIRECT(TablaDatosCompletos[[#This Row],[Referencia]]))+6))=0,"",INDIRECT(CONCATENATE(TablaDatosCompletos[[#This Row],[CodigoProyecto]],"!F",CELL("fila",INDIRECT(TablaDatosCompletos[[#This Row],[Referencia]]))+6)))</f>
        <v>Empresas apoyadas (de las cuales: microempresas,pequeñas, medianas, grandes)</v>
      </c>
      <c r="Q375" s="134" cm="1">
        <f t="array" aca="1" ref="Q375" ca="1">IF(TablaDatosCompletos[[#This Row],[UsarAI]]="NO",0,INDIRECT(CONCATENATE(TablaDatosCompletos[[#This Row],[CodigoProyecto]],"!H",CELL("fila",INDIRECT(TablaDatosCompletos[[#This Row],[Referencia]]))+6)))</f>
        <v>0</v>
      </c>
      <c r="R375" s="134" t="str" cm="1">
        <f t="array" aca="1" ref="R375" ca="1">IF(INDIRECT(CONCATENATE(TablaDatosCompletos[[#This Row],[CodigoProyecto]],"!G",CELL("fila",INDIRECT(TablaDatosCompletos[[#This Row],[Referencia]]))+6))=0,"",INDIRECT(CONCATENATE(TablaDatosCompletos[[#This Row],[CodigoProyecto]],"!G",CELL("fila",INDIRECT(TablaDatosCompletos[[#This Row],[Referencia]]))+6)))</f>
        <v>Empresas</v>
      </c>
      <c r="S375" s="137" t="str" cm="1">
        <f t="array" aca="1" ref="S375" ca="1">IF(INDIRECT(CONCATENATE(TablaDatosCompletos[[#This Row],[CodigoProyecto]],"!E",CELL("fila",INDIRECT(TablaDatosCompletos[[#This Row],[Referencia]]))+7))=0,"",INDIRECT(CONCATENATE(TablaDatosCompletos[[#This Row],[CodigoProyecto]],"!E",CELL("fila",INDIRECT(TablaDatosCompletos[[#This Row],[Referencia]]))+7)))</f>
        <v>RCR19</v>
      </c>
      <c r="T375" s="135" t="str" cm="1">
        <f t="array" aca="1" ref="T375" ca="1">IF(INDIRECT(CONCATENATE(TablaDatosCompletos[[#This Row],[CodigoProyecto]],"!F",CELL("fila",INDIRECT(TablaDatosCompletos[[#This Row],[Referencia]]))+7))=0,"",INDIRECT(CONCATENATE(TablaDatosCompletos[[#This Row],[CodigoProyecto]],"!F",CELL("fila",INDIRECT(TablaDatosCompletos[[#This Row],[Referencia]]))+7)))</f>
        <v>RCR 19:Empresas con mayor volumen de negocios</v>
      </c>
      <c r="U375" s="135" cm="1">
        <f t="array" aca="1" ref="U375" ca="1">IF(TablaDatosCompletos[[#This Row],[UsarAI]]="NO",0,INDIRECT(CONCATENATE(TablaDatosCompletos[[#This Row],[CodigoProyecto]],"!H",CELL("fila",INDIRECT(TablaDatosCompletos[[#This Row],[Referencia]]))+7)))</f>
        <v>0</v>
      </c>
      <c r="V375" s="135" t="str" cm="1">
        <f t="array" aca="1" ref="V375" ca="1">IF(INDIRECT(CONCATENATE(TablaDatosCompletos[[#This Row],[CodigoProyecto]],"!G",CELL("fila",INDIRECT(TablaDatosCompletos[[#This Row],[Referencia]]))+7))=0,"",INDIRECT(CONCATENATE(TablaDatosCompletos[[#This Row],[CodigoProyecto]],"!G",CELL("fila",INDIRECT(TablaDatosCompletos[[#This Row],[Referencia]]))+7)))</f>
        <v>Empresas</v>
      </c>
    </row>
    <row r="376" spans="1:22" ht="87" x14ac:dyDescent="0.35">
      <c r="A376" s="128">
        <f>DatosGenerales!$D$7</f>
        <v>0</v>
      </c>
      <c r="B376" s="128">
        <f>DatosGenerales!$D$11</f>
        <v>0</v>
      </c>
      <c r="C376" s="128" cm="1">
        <f t="array" aca="1" ref="C376" ca="1">INDIRECT(CONCATENATE(TablaDatosCompletos[[#This Row],[CodigoProyecto]],"!$E$3"))</f>
        <v>0</v>
      </c>
      <c r="D376" s="128" t="str">
        <f ca="1">IF(TablaDatosCompletos[[#This Row],[Proyecto]]=0,"NO","SI")</f>
        <v>NO</v>
      </c>
      <c r="E376" s="129" t="s">
        <v>26</v>
      </c>
      <c r="F376" s="130" t="s">
        <v>227</v>
      </c>
      <c r="G376" s="131" t="s">
        <v>74</v>
      </c>
      <c r="H376" s="132" t="s">
        <v>41</v>
      </c>
      <c r="I376" s="133" t="s">
        <v>42</v>
      </c>
      <c r="J376" s="129" t="s">
        <v>75</v>
      </c>
      <c r="K376" s="134" t="s">
        <v>76</v>
      </c>
      <c r="L376" s="134" t="s">
        <v>733</v>
      </c>
      <c r="M376" s="135" t="str" cm="1">
        <f t="array" aca="1" ref="M376" ca="1">IF(INDIRECT(CONCATENATE(TablaDatosCompletos[[#This Row],[CodigoProyecto]],"!B",CELL("fila",INDIRECT(TablaDatosCompletos[[#This Row],[Referencia]]))))="Incluir","SI","NO")</f>
        <v>NO</v>
      </c>
      <c r="N376" s="136" cm="1">
        <f t="array" aca="1" ref="N376" ca="1">IF(TablaDatosCompletos[[#This Row],[UsarAI]]="NO",0,INDIRECT(CONCATENATE(TablaDatosCompletos[[#This Row],[CodigoProyecto]],"!E",CELL("fila",INDIRECT(TablaDatosCompletos[[#This Row],[Referencia]]))+2)))</f>
        <v>0</v>
      </c>
      <c r="O376" s="134" t="str" cm="1">
        <f t="array" aca="1" ref="O376" ca="1">IF(INDIRECT(CONCATENATE(TablaDatosCompletos[[#This Row],[CodigoProyecto]],"!E",CELL("fila",INDIRECT(TablaDatosCompletos[[#This Row],[Referencia]]))+6))=0,"",INDIRECT(CONCATENATE(TablaDatosCompletos[[#This Row],[CodigoProyecto]],"!E",CELL("fila",INDIRECT(TablaDatosCompletos[[#This Row],[Referencia]]))+6)))</f>
        <v>RCO19</v>
      </c>
      <c r="P376" s="134" t="str" cm="1">
        <f t="array" aca="1" ref="P376"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376" s="134" cm="1">
        <f t="array" aca="1" ref="Q376" ca="1">IF(TablaDatosCompletos[[#This Row],[UsarAI]]="NO",0,INDIRECT(CONCATENATE(TablaDatosCompletos[[#This Row],[CodigoProyecto]],"!H",CELL("fila",INDIRECT(TablaDatosCompletos[[#This Row],[Referencia]]))+6)))</f>
        <v>0</v>
      </c>
      <c r="R376" s="134" t="str" cm="1">
        <f t="array" aca="1" ref="R376" ca="1">IF(INDIRECT(CONCATENATE(TablaDatosCompletos[[#This Row],[CodigoProyecto]],"!G",CELL("fila",INDIRECT(TablaDatosCompletos[[#This Row],[Referencia]]))+6))=0,"",INDIRECT(CONCATENATE(TablaDatosCompletos[[#This Row],[CodigoProyecto]],"!G",CELL("fila",INDIRECT(TablaDatosCompletos[[#This Row],[Referencia]]))+6)))</f>
        <v>Metros cuadrados (m2)</v>
      </c>
      <c r="S376" s="137" t="str" cm="1">
        <f t="array" aca="1" ref="S376" ca="1">IF(INDIRECT(CONCATENATE(TablaDatosCompletos[[#This Row],[CodigoProyecto]],"!E",CELL("fila",INDIRECT(TablaDatosCompletos[[#This Row],[Referencia]]))+7))=0,"",INDIRECT(CONCATENATE(TablaDatosCompletos[[#This Row],[CodigoProyecto]],"!E",CELL("fila",INDIRECT(TablaDatosCompletos[[#This Row],[Referencia]]))+7)))</f>
        <v>RCR26</v>
      </c>
      <c r="T376" s="135" t="str" cm="1">
        <f t="array" aca="1" ref="T376"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376" s="135" cm="1">
        <f t="array" aca="1" ref="U376" ca="1">IF(TablaDatosCompletos[[#This Row],[UsarAI]]="NO",0,INDIRECT(CONCATENATE(TablaDatosCompletos[[#This Row],[CodigoProyecto]],"!H",CELL("fila",INDIRECT(TablaDatosCompletos[[#This Row],[Referencia]]))+7)))</f>
        <v>0</v>
      </c>
      <c r="V376" s="135" t="str" cm="1">
        <f t="array" aca="1" ref="V376" ca="1">IF(INDIRECT(CONCATENATE(TablaDatosCompletos[[#This Row],[CodigoProyecto]],"!G",CELL("fila",INDIRECT(TablaDatosCompletos[[#This Row],[Referencia]]))+7))=0,"",INDIRECT(CONCATENATE(TablaDatosCompletos[[#This Row],[CodigoProyecto]],"!G",CELL("fila",INDIRECT(TablaDatosCompletos[[#This Row],[Referencia]]))+7)))</f>
        <v>MWh/año</v>
      </c>
    </row>
    <row r="377" spans="1:22" ht="101.5" x14ac:dyDescent="0.35">
      <c r="A377" s="128">
        <f>DatosGenerales!$D$7</f>
        <v>0</v>
      </c>
      <c r="B377" s="128">
        <f>DatosGenerales!$D$11</f>
        <v>0</v>
      </c>
      <c r="C377" s="128" cm="1">
        <f t="array" aca="1" ref="C377" ca="1">INDIRECT(CONCATENATE(TablaDatosCompletos[[#This Row],[CodigoProyecto]],"!$E$3"))</f>
        <v>0</v>
      </c>
      <c r="D377" s="128" t="str">
        <f ca="1">IF(TablaDatosCompletos[[#This Row],[Proyecto]]=0,"NO","SI")</f>
        <v>NO</v>
      </c>
      <c r="E377" s="129" t="s">
        <v>26</v>
      </c>
      <c r="F377" s="130" t="s">
        <v>227</v>
      </c>
      <c r="G377" s="131" t="s">
        <v>74</v>
      </c>
      <c r="H377" s="132" t="s">
        <v>41</v>
      </c>
      <c r="I377" s="133" t="s">
        <v>42</v>
      </c>
      <c r="J377" s="129" t="s">
        <v>77</v>
      </c>
      <c r="K377" s="134" t="s">
        <v>78</v>
      </c>
      <c r="L377" s="134" t="s">
        <v>734</v>
      </c>
      <c r="M377" s="135" t="str" cm="1">
        <f t="array" aca="1" ref="M377" ca="1">IF(INDIRECT(CONCATENATE(TablaDatosCompletos[[#This Row],[CodigoProyecto]],"!B",CELL("fila",INDIRECT(TablaDatosCompletos[[#This Row],[Referencia]]))))="Incluir","SI","NO")</f>
        <v>NO</v>
      </c>
      <c r="N377" s="136" cm="1">
        <f t="array" aca="1" ref="N377" ca="1">IF(TablaDatosCompletos[[#This Row],[UsarAI]]="NO",0,INDIRECT(CONCATENATE(TablaDatosCompletos[[#This Row],[CodigoProyecto]],"!E",CELL("fila",INDIRECT(TablaDatosCompletos[[#This Row],[Referencia]]))+2)))</f>
        <v>0</v>
      </c>
      <c r="O377" s="134" t="str" cm="1">
        <f t="array" aca="1" ref="O377" ca="1">IF(INDIRECT(CONCATENATE(TablaDatosCompletos[[#This Row],[CodigoProyecto]],"!E",CELL("fila",INDIRECT(TablaDatosCompletos[[#This Row],[Referencia]]))+6))=0,"",INDIRECT(CONCATENATE(TablaDatosCompletos[[#This Row],[CodigoProyecto]],"!E",CELL("fila",INDIRECT(TablaDatosCompletos[[#This Row],[Referencia]]))+6)))</f>
        <v>RCO19</v>
      </c>
      <c r="P377" s="134" t="str" cm="1">
        <f t="array" aca="1" ref="P377" ca="1">IF(INDIRECT(CONCATENATE(TablaDatosCompletos[[#This Row],[CodigoProyecto]],"!F",CELL("fila",INDIRECT(TablaDatosCompletos[[#This Row],[Referencia]]))+6))=0,"",INDIRECT(CONCATENATE(TablaDatosCompletos[[#This Row],[CodigoProyecto]],"!F",CELL("fila",INDIRECT(TablaDatosCompletos[[#This Row],[Referencia]]))+6)))</f>
        <v>Edificios públicos con rendimiento
energético mejorado</v>
      </c>
      <c r="Q377" s="134" cm="1">
        <f t="array" aca="1" ref="Q377" ca="1">IF(TablaDatosCompletos[[#This Row],[UsarAI]]="NO",0,INDIRECT(CONCATENATE(TablaDatosCompletos[[#This Row],[CodigoProyecto]],"!H",CELL("fila",INDIRECT(TablaDatosCompletos[[#This Row],[Referencia]]))+6)))</f>
        <v>0</v>
      </c>
      <c r="R377" s="134" t="str" cm="1">
        <f t="array" aca="1" ref="R377" ca="1">IF(INDIRECT(CONCATENATE(TablaDatosCompletos[[#This Row],[CodigoProyecto]],"!G",CELL("fila",INDIRECT(TablaDatosCompletos[[#This Row],[Referencia]]))+6))=0,"",INDIRECT(CONCATENATE(TablaDatosCompletos[[#This Row],[CodigoProyecto]],"!G",CELL("fila",INDIRECT(TablaDatosCompletos[[#This Row],[Referencia]]))+6)))</f>
        <v>Metros cuadrados (m2)</v>
      </c>
      <c r="S377" s="137" t="str" cm="1">
        <f t="array" aca="1" ref="S377" ca="1">IF(INDIRECT(CONCATENATE(TablaDatosCompletos[[#This Row],[CodigoProyecto]],"!E",CELL("fila",INDIRECT(TablaDatosCompletos[[#This Row],[Referencia]]))+7))=0,"",INDIRECT(CONCATENATE(TablaDatosCompletos[[#This Row],[CodigoProyecto]],"!E",CELL("fila",INDIRECT(TablaDatosCompletos[[#This Row],[Referencia]]))+7)))</f>
        <v>RCR26</v>
      </c>
      <c r="T377" s="135" t="str" cm="1">
        <f t="array" aca="1" ref="T377" ca="1">IF(INDIRECT(CONCATENATE(TablaDatosCompletos[[#This Row],[CodigoProyecto]],"!F",CELL("fila",INDIRECT(TablaDatosCompletos[[#This Row],[Referencia]]))+7))=0,"",INDIRECT(CONCATENATE(TablaDatosCompletos[[#This Row],[CodigoProyecto]],"!F",CELL("fila",INDIRECT(TablaDatosCompletos[[#This Row],[Referencia]]))+7)))</f>
        <v>RCR 26: Consumo anual primario de energía
(del cual: viviendas, edificios públicos, empresas, otros)</v>
      </c>
      <c r="U377" s="135" cm="1">
        <f t="array" aca="1" ref="U377" ca="1">IF(TablaDatosCompletos[[#This Row],[UsarAI]]="NO",0,INDIRECT(CONCATENATE(TablaDatosCompletos[[#This Row],[CodigoProyecto]],"!H",CELL("fila",INDIRECT(TablaDatosCompletos[[#This Row],[Referencia]]))+7)))</f>
        <v>0</v>
      </c>
      <c r="V377" s="135" t="str" cm="1">
        <f t="array" aca="1" ref="V377" ca="1">IF(INDIRECT(CONCATENATE(TablaDatosCompletos[[#This Row],[CodigoProyecto]],"!G",CELL("fila",INDIRECT(TablaDatosCompletos[[#This Row],[Referencia]]))+7))=0,"",INDIRECT(CONCATENATE(TablaDatosCompletos[[#This Row],[CodigoProyecto]],"!G",CELL("fila",INDIRECT(TablaDatosCompletos[[#This Row],[Referencia]]))+7)))</f>
        <v>MWh/año</v>
      </c>
    </row>
    <row r="378" spans="1:22" ht="72.5" x14ac:dyDescent="0.35">
      <c r="A378" s="128">
        <f>DatosGenerales!$D$7</f>
        <v>0</v>
      </c>
      <c r="B378" s="128">
        <f>DatosGenerales!$D$11</f>
        <v>0</v>
      </c>
      <c r="C378" s="128" cm="1">
        <f t="array" aca="1" ref="C378" ca="1">INDIRECT(CONCATENATE(TablaDatosCompletos[[#This Row],[CodigoProyecto]],"!$E$3"))</f>
        <v>0</v>
      </c>
      <c r="D378" s="128" t="str">
        <f ca="1">IF(TablaDatosCompletos[[#This Row],[Proyecto]]=0,"NO","SI")</f>
        <v>NO</v>
      </c>
      <c r="E378" s="129" t="s">
        <v>26</v>
      </c>
      <c r="F378" s="130" t="s">
        <v>227</v>
      </c>
      <c r="G378" s="131" t="s">
        <v>74</v>
      </c>
      <c r="H378" s="132" t="s">
        <v>43</v>
      </c>
      <c r="I378" s="133" t="s">
        <v>44</v>
      </c>
      <c r="J378" s="129" t="s">
        <v>79</v>
      </c>
      <c r="K378" s="134" t="s">
        <v>80</v>
      </c>
      <c r="L378" s="134" t="s">
        <v>735</v>
      </c>
      <c r="M378" s="135" t="str" cm="1">
        <f t="array" aca="1" ref="M378" ca="1">IF(INDIRECT(CONCATENATE(TablaDatosCompletos[[#This Row],[CodigoProyecto]],"!B",CELL("fila",INDIRECT(TablaDatosCompletos[[#This Row],[Referencia]]))))="Incluir","SI","NO")</f>
        <v>NO</v>
      </c>
      <c r="N378" s="136" cm="1">
        <f t="array" aca="1" ref="N378" ca="1">IF(TablaDatosCompletos[[#This Row],[UsarAI]]="NO",0,INDIRECT(CONCATENATE(TablaDatosCompletos[[#This Row],[CodigoProyecto]],"!E",CELL("fila",INDIRECT(TablaDatosCompletos[[#This Row],[Referencia]]))+2)))</f>
        <v>0</v>
      </c>
      <c r="O378" s="134" t="str" cm="1">
        <f t="array" aca="1" ref="O378" ca="1">IF(INDIRECT(CONCATENATE(TablaDatosCompletos[[#This Row],[CodigoProyecto]],"!E",CELL("fila",INDIRECT(TablaDatosCompletos[[#This Row],[Referencia]]))+6))=0,"",INDIRECT(CONCATENATE(TablaDatosCompletos[[#This Row],[CodigoProyecto]],"!E",CELL("fila",INDIRECT(TablaDatosCompletos[[#This Row],[Referencia]]))+6)))</f>
        <v>RCO22</v>
      </c>
      <c r="P378" s="134" t="str" cm="1">
        <f t="array" aca="1" ref="P378"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78" s="134" cm="1">
        <f t="array" aca="1" ref="Q378" ca="1">IF(TablaDatosCompletos[[#This Row],[UsarAI]]="NO",0,INDIRECT(CONCATENATE(TablaDatosCompletos[[#This Row],[CodigoProyecto]],"!H",CELL("fila",INDIRECT(TablaDatosCompletos[[#This Row],[Referencia]]))+6)))</f>
        <v>0</v>
      </c>
      <c r="R378" s="134" t="str" cm="1">
        <f t="array" aca="1" ref="R378" ca="1">IF(INDIRECT(CONCATENATE(TablaDatosCompletos[[#This Row],[CodigoProyecto]],"!G",CELL("fila",INDIRECT(TablaDatosCompletos[[#This Row],[Referencia]]))+6))=0,"",INDIRECT(CONCATENATE(TablaDatosCompletos[[#This Row],[CodigoProyecto]],"!G",CELL("fila",INDIRECT(TablaDatosCompletos[[#This Row],[Referencia]]))+6)))</f>
        <v>KW  </v>
      </c>
      <c r="S378" s="137" t="str" cm="1">
        <f t="array" aca="1" ref="S378" ca="1">IF(INDIRECT(CONCATENATE(TablaDatosCompletos[[#This Row],[CodigoProyecto]],"!E",CELL("fila",INDIRECT(TablaDatosCompletos[[#This Row],[Referencia]]))+7))=0,"",INDIRECT(CONCATENATE(TablaDatosCompletos[[#This Row],[CodigoProyecto]],"!E",CELL("fila",INDIRECT(TablaDatosCompletos[[#This Row],[Referencia]]))+7)))</f>
        <v>RCR32</v>
      </c>
      <c r="T378" s="135" t="str" cm="1">
        <f t="array" aca="1" ref="T378"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78" s="135" cm="1">
        <f t="array" aca="1" ref="U378" ca="1">IF(TablaDatosCompletos[[#This Row],[UsarAI]]="NO",0,INDIRECT(CONCATENATE(TablaDatosCompletos[[#This Row],[CodigoProyecto]],"!H",CELL("fila",INDIRECT(TablaDatosCompletos[[#This Row],[Referencia]]))+7)))</f>
        <v>0</v>
      </c>
      <c r="V378" s="135" t="str" cm="1">
        <f t="array" aca="1" ref="V378" ca="1">IF(INDIRECT(CONCATENATE(TablaDatosCompletos[[#This Row],[CodigoProyecto]],"!G",CELL("fila",INDIRECT(TablaDatosCompletos[[#This Row],[Referencia]]))+7))=0,"",INDIRECT(CONCATENATE(TablaDatosCompletos[[#This Row],[CodigoProyecto]],"!G",CELL("fila",INDIRECT(TablaDatosCompletos[[#This Row],[Referencia]]))+7)))</f>
        <v>MW</v>
      </c>
    </row>
    <row r="379" spans="1:22" ht="72.5" x14ac:dyDescent="0.35">
      <c r="A379" s="128">
        <f>DatosGenerales!$D$7</f>
        <v>0</v>
      </c>
      <c r="B379" s="128">
        <f>DatosGenerales!$D$11</f>
        <v>0</v>
      </c>
      <c r="C379" s="128" cm="1">
        <f t="array" aca="1" ref="C379" ca="1">INDIRECT(CONCATENATE(TablaDatosCompletos[[#This Row],[CodigoProyecto]],"!$E$3"))</f>
        <v>0</v>
      </c>
      <c r="D379" s="128" t="str">
        <f ca="1">IF(TablaDatosCompletos[[#This Row],[Proyecto]]=0,"NO","SI")</f>
        <v>NO</v>
      </c>
      <c r="E379" s="129" t="s">
        <v>26</v>
      </c>
      <c r="F379" s="130" t="s">
        <v>227</v>
      </c>
      <c r="G379" s="131" t="s">
        <v>74</v>
      </c>
      <c r="H379" s="132" t="s">
        <v>43</v>
      </c>
      <c r="I379" s="133" t="s">
        <v>44</v>
      </c>
      <c r="J379" s="129" t="s">
        <v>81</v>
      </c>
      <c r="K379" s="134" t="s">
        <v>82</v>
      </c>
      <c r="L379" s="134" t="s">
        <v>736</v>
      </c>
      <c r="M379" s="135" t="str" cm="1">
        <f t="array" aca="1" ref="M379" ca="1">IF(INDIRECT(CONCATENATE(TablaDatosCompletos[[#This Row],[CodigoProyecto]],"!B",CELL("fila",INDIRECT(TablaDatosCompletos[[#This Row],[Referencia]]))))="Incluir","SI","NO")</f>
        <v>NO</v>
      </c>
      <c r="N379" s="136" cm="1">
        <f t="array" aca="1" ref="N379" ca="1">IF(TablaDatosCompletos[[#This Row],[UsarAI]]="NO",0,INDIRECT(CONCATENATE(TablaDatosCompletos[[#This Row],[CodigoProyecto]],"!E",CELL("fila",INDIRECT(TablaDatosCompletos[[#This Row],[Referencia]]))+2)))</f>
        <v>0</v>
      </c>
      <c r="O379" s="134" t="str" cm="1">
        <f t="array" aca="1" ref="O379" ca="1">IF(INDIRECT(CONCATENATE(TablaDatosCompletos[[#This Row],[CodigoProyecto]],"!E",CELL("fila",INDIRECT(TablaDatosCompletos[[#This Row],[Referencia]]))+6))=0,"",INDIRECT(CONCATENATE(TablaDatosCompletos[[#This Row],[CodigoProyecto]],"!E",CELL("fila",INDIRECT(TablaDatosCompletos[[#This Row],[Referencia]]))+6)))</f>
        <v>RCO22</v>
      </c>
      <c r="P379" s="134" t="str" cm="1">
        <f t="array" aca="1" ref="P379"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79" s="134" cm="1">
        <f t="array" aca="1" ref="Q379" ca="1">IF(TablaDatosCompletos[[#This Row],[UsarAI]]="NO",0,INDIRECT(CONCATENATE(TablaDatosCompletos[[#This Row],[CodigoProyecto]],"!H",CELL("fila",INDIRECT(TablaDatosCompletos[[#This Row],[Referencia]]))+6)))</f>
        <v>0</v>
      </c>
      <c r="R379" s="134" t="str" cm="1">
        <f t="array" aca="1" ref="R379" ca="1">IF(INDIRECT(CONCATENATE(TablaDatosCompletos[[#This Row],[CodigoProyecto]],"!G",CELL("fila",INDIRECT(TablaDatosCompletos[[#This Row],[Referencia]]))+6))=0,"",INDIRECT(CONCATENATE(TablaDatosCompletos[[#This Row],[CodigoProyecto]],"!G",CELL("fila",INDIRECT(TablaDatosCompletos[[#This Row],[Referencia]]))+6)))</f>
        <v>KW  </v>
      </c>
      <c r="S379" s="137" t="str" cm="1">
        <f t="array" aca="1" ref="S379" ca="1">IF(INDIRECT(CONCATENATE(TablaDatosCompletos[[#This Row],[CodigoProyecto]],"!E",CELL("fila",INDIRECT(TablaDatosCompletos[[#This Row],[Referencia]]))+7))=0,"",INDIRECT(CONCATENATE(TablaDatosCompletos[[#This Row],[CodigoProyecto]],"!E",CELL("fila",INDIRECT(TablaDatosCompletos[[#This Row],[Referencia]]))+7)))</f>
        <v>RCR32</v>
      </c>
      <c r="T379" s="135" t="str" cm="1">
        <f t="array" aca="1" ref="T379"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79" s="135" cm="1">
        <f t="array" aca="1" ref="U379" ca="1">IF(TablaDatosCompletos[[#This Row],[UsarAI]]="NO",0,INDIRECT(CONCATENATE(TablaDatosCompletos[[#This Row],[CodigoProyecto]],"!H",CELL("fila",INDIRECT(TablaDatosCompletos[[#This Row],[Referencia]]))+7)))</f>
        <v>0</v>
      </c>
      <c r="V379" s="135" t="str" cm="1">
        <f t="array" aca="1" ref="V379" ca="1">IF(INDIRECT(CONCATENATE(TablaDatosCompletos[[#This Row],[CodigoProyecto]],"!G",CELL("fila",INDIRECT(TablaDatosCompletos[[#This Row],[Referencia]]))+7))=0,"",INDIRECT(CONCATENATE(TablaDatosCompletos[[#This Row],[CodigoProyecto]],"!G",CELL("fila",INDIRECT(TablaDatosCompletos[[#This Row],[Referencia]]))+7)))</f>
        <v>MW</v>
      </c>
    </row>
    <row r="380" spans="1:22" ht="72.5" x14ac:dyDescent="0.35">
      <c r="A380" s="128">
        <f>DatosGenerales!$D$7</f>
        <v>0</v>
      </c>
      <c r="B380" s="128">
        <f>DatosGenerales!$D$11</f>
        <v>0</v>
      </c>
      <c r="C380" s="128" cm="1">
        <f t="array" aca="1" ref="C380" ca="1">INDIRECT(CONCATENATE(TablaDatosCompletos[[#This Row],[CodigoProyecto]],"!$E$3"))</f>
        <v>0</v>
      </c>
      <c r="D380" s="128" t="str">
        <f ca="1">IF(TablaDatosCompletos[[#This Row],[Proyecto]]=0,"NO","SI")</f>
        <v>NO</v>
      </c>
      <c r="E380" s="129" t="s">
        <v>26</v>
      </c>
      <c r="F380" s="130" t="s">
        <v>227</v>
      </c>
      <c r="G380" s="131" t="s">
        <v>74</v>
      </c>
      <c r="H380" s="132" t="s">
        <v>43</v>
      </c>
      <c r="I380" s="133" t="s">
        <v>44</v>
      </c>
      <c r="J380" s="129" t="s">
        <v>83</v>
      </c>
      <c r="K380" s="134" t="s">
        <v>84</v>
      </c>
      <c r="L380" s="134" t="s">
        <v>737</v>
      </c>
      <c r="M380" s="135" t="str" cm="1">
        <f t="array" aca="1" ref="M380" ca="1">IF(INDIRECT(CONCATENATE(TablaDatosCompletos[[#This Row],[CodigoProyecto]],"!B",CELL("fila",INDIRECT(TablaDatosCompletos[[#This Row],[Referencia]]))))="Incluir","SI","NO")</f>
        <v>NO</v>
      </c>
      <c r="N380" s="136" cm="1">
        <f t="array" aca="1" ref="N380" ca="1">IF(TablaDatosCompletos[[#This Row],[UsarAI]]="NO",0,INDIRECT(CONCATENATE(TablaDatosCompletos[[#This Row],[CodigoProyecto]],"!E",CELL("fila",INDIRECT(TablaDatosCompletos[[#This Row],[Referencia]]))+2)))</f>
        <v>0</v>
      </c>
      <c r="O380" s="134" t="str" cm="1">
        <f t="array" aca="1" ref="O380" ca="1">IF(INDIRECT(CONCATENATE(TablaDatosCompletos[[#This Row],[CodigoProyecto]],"!E",CELL("fila",INDIRECT(TablaDatosCompletos[[#This Row],[Referencia]]))+6))=0,"",INDIRECT(CONCATENATE(TablaDatosCompletos[[#This Row],[CodigoProyecto]],"!E",CELL("fila",INDIRECT(TablaDatosCompletos[[#This Row],[Referencia]]))+6)))</f>
        <v>RCO22</v>
      </c>
      <c r="P380" s="134" t="str" cm="1">
        <f t="array" aca="1" ref="P380"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80" s="134" cm="1">
        <f t="array" aca="1" ref="Q380" ca="1">IF(TablaDatosCompletos[[#This Row],[UsarAI]]="NO",0,INDIRECT(CONCATENATE(TablaDatosCompletos[[#This Row],[CodigoProyecto]],"!H",CELL("fila",INDIRECT(TablaDatosCompletos[[#This Row],[Referencia]]))+6)))</f>
        <v>0</v>
      </c>
      <c r="R380" s="134" t="str" cm="1">
        <f t="array" aca="1" ref="R380" ca="1">IF(INDIRECT(CONCATENATE(TablaDatosCompletos[[#This Row],[CodigoProyecto]],"!G",CELL("fila",INDIRECT(TablaDatosCompletos[[#This Row],[Referencia]]))+6))=0,"",INDIRECT(CONCATENATE(TablaDatosCompletos[[#This Row],[CodigoProyecto]],"!G",CELL("fila",INDIRECT(TablaDatosCompletos[[#This Row],[Referencia]]))+6)))</f>
        <v>KW  </v>
      </c>
      <c r="S380" s="137" t="str" cm="1">
        <f t="array" aca="1" ref="S380" ca="1">IF(INDIRECT(CONCATENATE(TablaDatosCompletos[[#This Row],[CodigoProyecto]],"!E",CELL("fila",INDIRECT(TablaDatosCompletos[[#This Row],[Referencia]]))+7))=0,"",INDIRECT(CONCATENATE(TablaDatosCompletos[[#This Row],[CodigoProyecto]],"!E",CELL("fila",INDIRECT(TablaDatosCompletos[[#This Row],[Referencia]]))+7)))</f>
        <v>RCR32</v>
      </c>
      <c r="T380" s="135" t="str" cm="1">
        <f t="array" aca="1" ref="T380"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80" s="135" cm="1">
        <f t="array" aca="1" ref="U380" ca="1">IF(TablaDatosCompletos[[#This Row],[UsarAI]]="NO",0,INDIRECT(CONCATENATE(TablaDatosCompletos[[#This Row],[CodigoProyecto]],"!H",CELL("fila",INDIRECT(TablaDatosCompletos[[#This Row],[Referencia]]))+7)))</f>
        <v>0</v>
      </c>
      <c r="V380" s="135" t="str" cm="1">
        <f t="array" aca="1" ref="V380" ca="1">IF(INDIRECT(CONCATENATE(TablaDatosCompletos[[#This Row],[CodigoProyecto]],"!G",CELL("fila",INDIRECT(TablaDatosCompletos[[#This Row],[Referencia]]))+7))=0,"",INDIRECT(CONCATENATE(TablaDatosCompletos[[#This Row],[CodigoProyecto]],"!G",CELL("fila",INDIRECT(TablaDatosCompletos[[#This Row],[Referencia]]))+7)))</f>
        <v>MW</v>
      </c>
    </row>
    <row r="381" spans="1:22" ht="72.5" x14ac:dyDescent="0.35">
      <c r="A381" s="128">
        <f>DatosGenerales!$D$7</f>
        <v>0</v>
      </c>
      <c r="B381" s="128">
        <f>DatosGenerales!$D$11</f>
        <v>0</v>
      </c>
      <c r="C381" s="128" cm="1">
        <f t="array" aca="1" ref="C381" ca="1">INDIRECT(CONCATENATE(TablaDatosCompletos[[#This Row],[CodigoProyecto]],"!$E$3"))</f>
        <v>0</v>
      </c>
      <c r="D381" s="128" t="str">
        <f ca="1">IF(TablaDatosCompletos[[#This Row],[Proyecto]]=0,"NO","SI")</f>
        <v>NO</v>
      </c>
      <c r="E381" s="129" t="s">
        <v>26</v>
      </c>
      <c r="F381" s="130" t="s">
        <v>227</v>
      </c>
      <c r="G381" s="131" t="s">
        <v>74</v>
      </c>
      <c r="H381" s="132" t="s">
        <v>43</v>
      </c>
      <c r="I381" s="133" t="s">
        <v>44</v>
      </c>
      <c r="J381" s="129" t="s">
        <v>85</v>
      </c>
      <c r="K381" s="134" t="s">
        <v>86</v>
      </c>
      <c r="L381" s="134" t="s">
        <v>738</v>
      </c>
      <c r="M381" s="135" t="str" cm="1">
        <f t="array" aca="1" ref="M381" ca="1">IF(INDIRECT(CONCATENATE(TablaDatosCompletos[[#This Row],[CodigoProyecto]],"!B",CELL("fila",INDIRECT(TablaDatosCompletos[[#This Row],[Referencia]]))))="Incluir","SI","NO")</f>
        <v>NO</v>
      </c>
      <c r="N381" s="136" cm="1">
        <f t="array" aca="1" ref="N381" ca="1">IF(TablaDatosCompletos[[#This Row],[UsarAI]]="NO",0,INDIRECT(CONCATENATE(TablaDatosCompletos[[#This Row],[CodigoProyecto]],"!E",CELL("fila",INDIRECT(TablaDatosCompletos[[#This Row],[Referencia]]))+2)))</f>
        <v>0</v>
      </c>
      <c r="O381" s="134" t="str" cm="1">
        <f t="array" aca="1" ref="O381" ca="1">IF(INDIRECT(CONCATENATE(TablaDatosCompletos[[#This Row],[CodigoProyecto]],"!E",CELL("fila",INDIRECT(TablaDatosCompletos[[#This Row],[Referencia]]))+6))=0,"",INDIRECT(CONCATENATE(TablaDatosCompletos[[#This Row],[CodigoProyecto]],"!E",CELL("fila",INDIRECT(TablaDatosCompletos[[#This Row],[Referencia]]))+6)))</f>
        <v>RCO22</v>
      </c>
      <c r="P381" s="134" t="str" cm="1">
        <f t="array" aca="1" ref="P381"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81" s="134" cm="1">
        <f t="array" aca="1" ref="Q381" ca="1">IF(TablaDatosCompletos[[#This Row],[UsarAI]]="NO",0,INDIRECT(CONCATENATE(TablaDatosCompletos[[#This Row],[CodigoProyecto]],"!H",CELL("fila",INDIRECT(TablaDatosCompletos[[#This Row],[Referencia]]))+6)))</f>
        <v>0</v>
      </c>
      <c r="R381" s="134" t="str" cm="1">
        <f t="array" aca="1" ref="R381" ca="1">IF(INDIRECT(CONCATENATE(TablaDatosCompletos[[#This Row],[CodigoProyecto]],"!G",CELL("fila",INDIRECT(TablaDatosCompletos[[#This Row],[Referencia]]))+6))=0,"",INDIRECT(CONCATENATE(TablaDatosCompletos[[#This Row],[CodigoProyecto]],"!G",CELL("fila",INDIRECT(TablaDatosCompletos[[#This Row],[Referencia]]))+6)))</f>
        <v>KW  </v>
      </c>
      <c r="S381" s="137" t="str" cm="1">
        <f t="array" aca="1" ref="S381" ca="1">IF(INDIRECT(CONCATENATE(TablaDatosCompletos[[#This Row],[CodigoProyecto]],"!E",CELL("fila",INDIRECT(TablaDatosCompletos[[#This Row],[Referencia]]))+7))=0,"",INDIRECT(CONCATENATE(TablaDatosCompletos[[#This Row],[CodigoProyecto]],"!E",CELL("fila",INDIRECT(TablaDatosCompletos[[#This Row],[Referencia]]))+7)))</f>
        <v>RCR32</v>
      </c>
      <c r="T381" s="135" t="str" cm="1">
        <f t="array" aca="1" ref="T381"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81" s="135" cm="1">
        <f t="array" aca="1" ref="U381" ca="1">IF(TablaDatosCompletos[[#This Row],[UsarAI]]="NO",0,INDIRECT(CONCATENATE(TablaDatosCompletos[[#This Row],[CodigoProyecto]],"!H",CELL("fila",INDIRECT(TablaDatosCompletos[[#This Row],[Referencia]]))+7)))</f>
        <v>0</v>
      </c>
      <c r="V381" s="135" t="str" cm="1">
        <f t="array" aca="1" ref="V381" ca="1">IF(INDIRECT(CONCATENATE(TablaDatosCompletos[[#This Row],[CodigoProyecto]],"!G",CELL("fila",INDIRECT(TablaDatosCompletos[[#This Row],[Referencia]]))+7))=0,"",INDIRECT(CONCATENATE(TablaDatosCompletos[[#This Row],[CodigoProyecto]],"!G",CELL("fila",INDIRECT(TablaDatosCompletos[[#This Row],[Referencia]]))+7)))</f>
        <v>MW</v>
      </c>
    </row>
    <row r="382" spans="1:22" ht="72.5" x14ac:dyDescent="0.35">
      <c r="A382" s="128">
        <f>DatosGenerales!$D$7</f>
        <v>0</v>
      </c>
      <c r="B382" s="128">
        <f>DatosGenerales!$D$11</f>
        <v>0</v>
      </c>
      <c r="C382" s="128" cm="1">
        <f t="array" aca="1" ref="C382" ca="1">INDIRECT(CONCATENATE(TablaDatosCompletos[[#This Row],[CodigoProyecto]],"!$E$3"))</f>
        <v>0</v>
      </c>
      <c r="D382" s="128" t="str">
        <f ca="1">IF(TablaDatosCompletos[[#This Row],[Proyecto]]=0,"NO","SI")</f>
        <v>NO</v>
      </c>
      <c r="E382" s="129" t="s">
        <v>26</v>
      </c>
      <c r="F382" s="130" t="s">
        <v>227</v>
      </c>
      <c r="G382" s="131" t="s">
        <v>74</v>
      </c>
      <c r="H382" s="132" t="s">
        <v>43</v>
      </c>
      <c r="I382" s="133" t="s">
        <v>44</v>
      </c>
      <c r="J382" s="129" t="s">
        <v>87</v>
      </c>
      <c r="K382" s="134" t="s">
        <v>88</v>
      </c>
      <c r="L382" s="134" t="s">
        <v>739</v>
      </c>
      <c r="M382" s="135" t="str" cm="1">
        <f t="array" aca="1" ref="M382" ca="1">IF(INDIRECT(CONCATENATE(TablaDatosCompletos[[#This Row],[CodigoProyecto]],"!B",CELL("fila",INDIRECT(TablaDatosCompletos[[#This Row],[Referencia]]))))="Incluir","SI","NO")</f>
        <v>NO</v>
      </c>
      <c r="N382" s="136" cm="1">
        <f t="array" aca="1" ref="N382" ca="1">IF(TablaDatosCompletos[[#This Row],[UsarAI]]="NO",0,INDIRECT(CONCATENATE(TablaDatosCompletos[[#This Row],[CodigoProyecto]],"!E",CELL("fila",INDIRECT(TablaDatosCompletos[[#This Row],[Referencia]]))+2)))</f>
        <v>0</v>
      </c>
      <c r="O382" s="134" t="str" cm="1">
        <f t="array" aca="1" ref="O382" ca="1">IF(INDIRECT(CONCATENATE(TablaDatosCompletos[[#This Row],[CodigoProyecto]],"!E",CELL("fila",INDIRECT(TablaDatosCompletos[[#This Row],[Referencia]]))+6))=0,"",INDIRECT(CONCATENATE(TablaDatosCompletos[[#This Row],[CodigoProyecto]],"!E",CELL("fila",INDIRECT(TablaDatosCompletos[[#This Row],[Referencia]]))+6)))</f>
        <v>RCO22</v>
      </c>
      <c r="P382" s="134" t="str" cm="1">
        <f t="array" aca="1" ref="P382"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82" s="134" cm="1">
        <f t="array" aca="1" ref="Q382" ca="1">IF(TablaDatosCompletos[[#This Row],[UsarAI]]="NO",0,INDIRECT(CONCATENATE(TablaDatosCompletos[[#This Row],[CodigoProyecto]],"!H",CELL("fila",INDIRECT(TablaDatosCompletos[[#This Row],[Referencia]]))+6)))</f>
        <v>0</v>
      </c>
      <c r="R382" s="134" t="str" cm="1">
        <f t="array" aca="1" ref="R382" ca="1">IF(INDIRECT(CONCATENATE(TablaDatosCompletos[[#This Row],[CodigoProyecto]],"!G",CELL("fila",INDIRECT(TablaDatosCompletos[[#This Row],[Referencia]]))+6))=0,"",INDIRECT(CONCATENATE(TablaDatosCompletos[[#This Row],[CodigoProyecto]],"!G",CELL("fila",INDIRECT(TablaDatosCompletos[[#This Row],[Referencia]]))+6)))</f>
        <v>KW  </v>
      </c>
      <c r="S382" s="137" t="str" cm="1">
        <f t="array" aca="1" ref="S382" ca="1">IF(INDIRECT(CONCATENATE(TablaDatosCompletos[[#This Row],[CodigoProyecto]],"!E",CELL("fila",INDIRECT(TablaDatosCompletos[[#This Row],[Referencia]]))+7))=0,"",INDIRECT(CONCATENATE(TablaDatosCompletos[[#This Row],[CodigoProyecto]],"!E",CELL("fila",INDIRECT(TablaDatosCompletos[[#This Row],[Referencia]]))+7)))</f>
        <v>RCR32</v>
      </c>
      <c r="T382" s="135" t="str" cm="1">
        <f t="array" aca="1" ref="T382"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82" s="135" cm="1">
        <f t="array" aca="1" ref="U382" ca="1">IF(TablaDatosCompletos[[#This Row],[UsarAI]]="NO",0,INDIRECT(CONCATENATE(TablaDatosCompletos[[#This Row],[CodigoProyecto]],"!H",CELL("fila",INDIRECT(TablaDatosCompletos[[#This Row],[Referencia]]))+7)))</f>
        <v>0</v>
      </c>
      <c r="V382" s="135" t="str" cm="1">
        <f t="array" aca="1" ref="V382" ca="1">IF(INDIRECT(CONCATENATE(TablaDatosCompletos[[#This Row],[CodigoProyecto]],"!G",CELL("fila",INDIRECT(TablaDatosCompletos[[#This Row],[Referencia]]))+7))=0,"",INDIRECT(CONCATENATE(TablaDatosCompletos[[#This Row],[CodigoProyecto]],"!G",CELL("fila",INDIRECT(TablaDatosCompletos[[#This Row],[Referencia]]))+7)))</f>
        <v>MW</v>
      </c>
    </row>
    <row r="383" spans="1:22" ht="72.5" x14ac:dyDescent="0.35">
      <c r="A383" s="128">
        <f>DatosGenerales!$D$7</f>
        <v>0</v>
      </c>
      <c r="B383" s="128">
        <f>DatosGenerales!$D$11</f>
        <v>0</v>
      </c>
      <c r="C383" s="128" cm="1">
        <f t="array" aca="1" ref="C383" ca="1">INDIRECT(CONCATENATE(TablaDatosCompletos[[#This Row],[CodigoProyecto]],"!$E$3"))</f>
        <v>0</v>
      </c>
      <c r="D383" s="128" t="str">
        <f ca="1">IF(TablaDatosCompletos[[#This Row],[Proyecto]]=0,"NO","SI")</f>
        <v>NO</v>
      </c>
      <c r="E383" s="129" t="s">
        <v>26</v>
      </c>
      <c r="F383" s="130" t="s">
        <v>227</v>
      </c>
      <c r="G383" s="131" t="s">
        <v>74</v>
      </c>
      <c r="H383" s="132" t="s">
        <v>43</v>
      </c>
      <c r="I383" s="133" t="s">
        <v>44</v>
      </c>
      <c r="J383" s="129" t="s">
        <v>89</v>
      </c>
      <c r="K383" s="134" t="s">
        <v>90</v>
      </c>
      <c r="L383" s="134" t="s">
        <v>740</v>
      </c>
      <c r="M383" s="135" t="str" cm="1">
        <f t="array" aca="1" ref="M383" ca="1">IF(INDIRECT(CONCATENATE(TablaDatosCompletos[[#This Row],[CodigoProyecto]],"!B",CELL("fila",INDIRECT(TablaDatosCompletos[[#This Row],[Referencia]]))))="Incluir","SI","NO")</f>
        <v>NO</v>
      </c>
      <c r="N383" s="136" cm="1">
        <f t="array" aca="1" ref="N383" ca="1">IF(TablaDatosCompletos[[#This Row],[UsarAI]]="NO",0,INDIRECT(CONCATENATE(TablaDatosCompletos[[#This Row],[CodigoProyecto]],"!E",CELL("fila",INDIRECT(TablaDatosCompletos[[#This Row],[Referencia]]))+2)))</f>
        <v>0</v>
      </c>
      <c r="O383" s="134" t="str" cm="1">
        <f t="array" aca="1" ref="O383" ca="1">IF(INDIRECT(CONCATENATE(TablaDatosCompletos[[#This Row],[CodigoProyecto]],"!E",CELL("fila",INDIRECT(TablaDatosCompletos[[#This Row],[Referencia]]))+6))=0,"",INDIRECT(CONCATENATE(TablaDatosCompletos[[#This Row],[CodigoProyecto]],"!E",CELL("fila",INDIRECT(TablaDatosCompletos[[#This Row],[Referencia]]))+6)))</f>
        <v>RCO22</v>
      </c>
      <c r="P383" s="134" t="str" cm="1">
        <f t="array" aca="1" ref="P383"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83" s="134" cm="1">
        <f t="array" aca="1" ref="Q383" ca="1">IF(TablaDatosCompletos[[#This Row],[UsarAI]]="NO",0,INDIRECT(CONCATENATE(TablaDatosCompletos[[#This Row],[CodigoProyecto]],"!H",CELL("fila",INDIRECT(TablaDatosCompletos[[#This Row],[Referencia]]))+6)))</f>
        <v>0</v>
      </c>
      <c r="R383" s="134" t="str" cm="1">
        <f t="array" aca="1" ref="R383" ca="1">IF(INDIRECT(CONCATENATE(TablaDatosCompletos[[#This Row],[CodigoProyecto]],"!G",CELL("fila",INDIRECT(TablaDatosCompletos[[#This Row],[Referencia]]))+6))=0,"",INDIRECT(CONCATENATE(TablaDatosCompletos[[#This Row],[CodigoProyecto]],"!G",CELL("fila",INDIRECT(TablaDatosCompletos[[#This Row],[Referencia]]))+6)))</f>
        <v>KW  </v>
      </c>
      <c r="S383" s="137" t="str" cm="1">
        <f t="array" aca="1" ref="S383" ca="1">IF(INDIRECT(CONCATENATE(TablaDatosCompletos[[#This Row],[CodigoProyecto]],"!E",CELL("fila",INDIRECT(TablaDatosCompletos[[#This Row],[Referencia]]))+7))=0,"",INDIRECT(CONCATENATE(TablaDatosCompletos[[#This Row],[CodigoProyecto]],"!E",CELL("fila",INDIRECT(TablaDatosCompletos[[#This Row],[Referencia]]))+7)))</f>
        <v>RCR32</v>
      </c>
      <c r="T383" s="135" t="str" cm="1">
        <f t="array" aca="1" ref="T383"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83" s="135" cm="1">
        <f t="array" aca="1" ref="U383" ca="1">IF(TablaDatosCompletos[[#This Row],[UsarAI]]="NO",0,INDIRECT(CONCATENATE(TablaDatosCompletos[[#This Row],[CodigoProyecto]],"!H",CELL("fila",INDIRECT(TablaDatosCompletos[[#This Row],[Referencia]]))+7)))</f>
        <v>0</v>
      </c>
      <c r="V383" s="135" t="str" cm="1">
        <f t="array" aca="1" ref="V383" ca="1">IF(INDIRECT(CONCATENATE(TablaDatosCompletos[[#This Row],[CodigoProyecto]],"!G",CELL("fila",INDIRECT(TablaDatosCompletos[[#This Row],[Referencia]]))+7))=0,"",INDIRECT(CONCATENATE(TablaDatosCompletos[[#This Row],[CodigoProyecto]],"!G",CELL("fila",INDIRECT(TablaDatosCompletos[[#This Row],[Referencia]]))+7)))</f>
        <v>MW</v>
      </c>
    </row>
    <row r="384" spans="1:22" ht="72.5" x14ac:dyDescent="0.35">
      <c r="A384" s="128">
        <f>DatosGenerales!$D$7</f>
        <v>0</v>
      </c>
      <c r="B384" s="128">
        <f>DatosGenerales!$D$11</f>
        <v>0</v>
      </c>
      <c r="C384" s="128" cm="1">
        <f t="array" aca="1" ref="C384" ca="1">INDIRECT(CONCATENATE(TablaDatosCompletos[[#This Row],[CodigoProyecto]],"!$E$3"))</f>
        <v>0</v>
      </c>
      <c r="D384" s="128" t="str">
        <f ca="1">IF(TablaDatosCompletos[[#This Row],[Proyecto]]=0,"NO","SI")</f>
        <v>NO</v>
      </c>
      <c r="E384" s="129" t="s">
        <v>26</v>
      </c>
      <c r="F384" s="130" t="s">
        <v>227</v>
      </c>
      <c r="G384" s="131" t="s">
        <v>74</v>
      </c>
      <c r="H384" s="132" t="s">
        <v>43</v>
      </c>
      <c r="I384" s="133" t="s">
        <v>44</v>
      </c>
      <c r="J384" s="129" t="s">
        <v>91</v>
      </c>
      <c r="K384" s="134" t="s">
        <v>92</v>
      </c>
      <c r="L384" s="134" t="s">
        <v>741</v>
      </c>
      <c r="M384" s="135" t="str" cm="1">
        <f t="array" aca="1" ref="M384" ca="1">IF(INDIRECT(CONCATENATE(TablaDatosCompletos[[#This Row],[CodigoProyecto]],"!B",CELL("fila",INDIRECT(TablaDatosCompletos[[#This Row],[Referencia]]))))="Incluir","SI","NO")</f>
        <v>NO</v>
      </c>
      <c r="N384" s="136" cm="1">
        <f t="array" aca="1" ref="N384" ca="1">IF(TablaDatosCompletos[[#This Row],[UsarAI]]="NO",0,INDIRECT(CONCATENATE(TablaDatosCompletos[[#This Row],[CodigoProyecto]],"!E",CELL("fila",INDIRECT(TablaDatosCompletos[[#This Row],[Referencia]]))+2)))</f>
        <v>0</v>
      </c>
      <c r="O384" s="134" t="str" cm="1">
        <f t="array" aca="1" ref="O384" ca="1">IF(INDIRECT(CONCATENATE(TablaDatosCompletos[[#This Row],[CodigoProyecto]],"!E",CELL("fila",INDIRECT(TablaDatosCompletos[[#This Row],[Referencia]]))+6))=0,"",INDIRECT(CONCATENATE(TablaDatosCompletos[[#This Row],[CodigoProyecto]],"!E",CELL("fila",INDIRECT(TablaDatosCompletos[[#This Row],[Referencia]]))+6)))</f>
        <v>RCO22</v>
      </c>
      <c r="P384" s="134" t="str" cm="1">
        <f t="array" aca="1" ref="P384" ca="1">IF(INDIRECT(CONCATENATE(TablaDatosCompletos[[#This Row],[CodigoProyecto]],"!F",CELL("fila",INDIRECT(TablaDatosCompletos[[#This Row],[Referencia]]))+6))=0,"",INDIRECT(CONCATENATE(TablaDatosCompletos[[#This Row],[CodigoProyecto]],"!F",CELL("fila",INDIRECT(TablaDatosCompletos[[#This Row],[Referencia]]))+6)))</f>
        <v>Capacidad de producción adicional
de energía renovable (de la cual: electricidad,
térmica)*</v>
      </c>
      <c r="Q384" s="134" cm="1">
        <f t="array" aca="1" ref="Q384" ca="1">IF(TablaDatosCompletos[[#This Row],[UsarAI]]="NO",0,INDIRECT(CONCATENATE(TablaDatosCompletos[[#This Row],[CodigoProyecto]],"!H",CELL("fila",INDIRECT(TablaDatosCompletos[[#This Row],[Referencia]]))+6)))</f>
        <v>0</v>
      </c>
      <c r="R384" s="134" t="str" cm="1">
        <f t="array" aca="1" ref="R384" ca="1">IF(INDIRECT(CONCATENATE(TablaDatosCompletos[[#This Row],[CodigoProyecto]],"!G",CELL("fila",INDIRECT(TablaDatosCompletos[[#This Row],[Referencia]]))+6))=0,"",INDIRECT(CONCATENATE(TablaDatosCompletos[[#This Row],[CodigoProyecto]],"!G",CELL("fila",INDIRECT(TablaDatosCompletos[[#This Row],[Referencia]]))+6)))</f>
        <v>KW  </v>
      </c>
      <c r="S384" s="137" t="str" cm="1">
        <f t="array" aca="1" ref="S384" ca="1">IF(INDIRECT(CONCATENATE(TablaDatosCompletos[[#This Row],[CodigoProyecto]],"!E",CELL("fila",INDIRECT(TablaDatosCompletos[[#This Row],[Referencia]]))+7))=0,"",INDIRECT(CONCATENATE(TablaDatosCompletos[[#This Row],[CodigoProyecto]],"!E",CELL("fila",INDIRECT(TablaDatosCompletos[[#This Row],[Referencia]]))+7)))</f>
        <v>RCR32</v>
      </c>
      <c r="T384" s="135" t="str" cm="1">
        <f t="array" aca="1" ref="T384" ca="1">IF(INDIRECT(CONCATENATE(TablaDatosCompletos[[#This Row],[CodigoProyecto]],"!F",CELL("fila",INDIRECT(TablaDatosCompletos[[#This Row],[Referencia]]))+7))=0,"",INDIRECT(CONCATENATE(TablaDatosCompletos[[#This Row],[CodigoProyecto]],"!F",CELL("fila",INDIRECT(TablaDatosCompletos[[#This Row],[Referencia]]))+7)))</f>
        <v>RCR 32: Capacidad operativa adicional instalada para energía renovable*</v>
      </c>
      <c r="U384" s="135" cm="1">
        <f t="array" aca="1" ref="U384" ca="1">IF(TablaDatosCompletos[[#This Row],[UsarAI]]="NO",0,INDIRECT(CONCATENATE(TablaDatosCompletos[[#This Row],[CodigoProyecto]],"!H",CELL("fila",INDIRECT(TablaDatosCompletos[[#This Row],[Referencia]]))+7)))</f>
        <v>0</v>
      </c>
      <c r="V384" s="135" t="str" cm="1">
        <f t="array" aca="1" ref="V384" ca="1">IF(INDIRECT(CONCATENATE(TablaDatosCompletos[[#This Row],[CodigoProyecto]],"!G",CELL("fila",INDIRECT(TablaDatosCompletos[[#This Row],[Referencia]]))+7))=0,"",INDIRECT(CONCATENATE(TablaDatosCompletos[[#This Row],[CodigoProyecto]],"!G",CELL("fila",INDIRECT(TablaDatosCompletos[[#This Row],[Referencia]]))+7)))</f>
        <v>MW</v>
      </c>
    </row>
    <row r="385" spans="1:22" ht="72.5" x14ac:dyDescent="0.35">
      <c r="A385" s="128">
        <f>DatosGenerales!$D$7</f>
        <v>0</v>
      </c>
      <c r="B385" s="128">
        <f>DatosGenerales!$D$11</f>
        <v>0</v>
      </c>
      <c r="C385" s="128" cm="1">
        <f t="array" aca="1" ref="C385" ca="1">INDIRECT(CONCATENATE(TablaDatosCompletos[[#This Row],[CodigoProyecto]],"!$E$3"))</f>
        <v>0</v>
      </c>
      <c r="D385" s="128" t="str">
        <f ca="1">IF(TablaDatosCompletos[[#This Row],[Proyecto]]=0,"NO","SI")</f>
        <v>NO</v>
      </c>
      <c r="E385" s="129" t="s">
        <v>26</v>
      </c>
      <c r="F385" s="130" t="s">
        <v>227</v>
      </c>
      <c r="G385" s="131" t="s">
        <v>74</v>
      </c>
      <c r="H385" s="132" t="s">
        <v>45</v>
      </c>
      <c r="I385" s="133" t="s">
        <v>46</v>
      </c>
      <c r="J385" s="129" t="s">
        <v>93</v>
      </c>
      <c r="K385" s="134" t="s">
        <v>94</v>
      </c>
      <c r="L385" s="134" t="s">
        <v>742</v>
      </c>
      <c r="M385" s="135" t="str" cm="1">
        <f t="array" aca="1" ref="M385" ca="1">IF(INDIRECT(CONCATENATE(TablaDatosCompletos[[#This Row],[CodigoProyecto]],"!B",CELL("fila",INDIRECT(TablaDatosCompletos[[#This Row],[Referencia]]))))="Incluir","SI","NO")</f>
        <v>NO</v>
      </c>
      <c r="N385" s="136" cm="1">
        <f t="array" aca="1" ref="N385" ca="1">IF(TablaDatosCompletos[[#This Row],[UsarAI]]="NO",0,INDIRECT(CONCATENATE(TablaDatosCompletos[[#This Row],[CodigoProyecto]],"!E",CELL("fila",INDIRECT(TablaDatosCompletos[[#This Row],[Referencia]]))+2)))</f>
        <v>0</v>
      </c>
      <c r="O385" s="134" t="str" cm="1">
        <f t="array" aca="1" ref="O385" ca="1">IF(INDIRECT(CONCATENATE(TablaDatosCompletos[[#This Row],[CodigoProyecto]],"!E",CELL("fila",INDIRECT(TablaDatosCompletos[[#This Row],[Referencia]]))+6))=0,"",INDIRECT(CONCATENATE(TablaDatosCompletos[[#This Row],[CodigoProyecto]],"!E",CELL("fila",INDIRECT(TablaDatosCompletos[[#This Row],[Referencia]]))+6)))</f>
        <v>RCO54</v>
      </c>
      <c r="P385" s="134" t="str" cm="1">
        <f t="array" aca="1" ref="P385" ca="1">IF(INDIRECT(CONCATENATE(TablaDatosCompletos[[#This Row],[CodigoProyecto]],"!F",CELL("fila",INDIRECT(TablaDatosCompletos[[#This Row],[Referencia]]))+6))=0,"",INDIRECT(CONCATENATE(TablaDatosCompletos[[#This Row],[CodigoProyecto]],"!F",CELL("fila",INDIRECT(TablaDatosCompletos[[#This Row],[Referencia]]))+6)))</f>
        <v>RCO54 Intermodal</v>
      </c>
      <c r="Q385" s="134" cm="1">
        <f t="array" aca="1" ref="Q385" ca="1">IF(TablaDatosCompletos[[#This Row],[UsarAI]]="NO",0,INDIRECT(CONCATENATE(TablaDatosCompletos[[#This Row],[CodigoProyecto]],"!H",CELL("fila",INDIRECT(TablaDatosCompletos[[#This Row],[Referencia]]))+6)))</f>
        <v>0</v>
      </c>
      <c r="R385" s="134" t="str" cm="1">
        <f t="array" aca="1" ref="R385" ca="1">IF(INDIRECT(CONCATENATE(TablaDatosCompletos[[#This Row],[CodigoProyecto]],"!G",CELL("fila",INDIRECT(TablaDatosCompletos[[#This Row],[Referencia]]))+6))=0,"",INDIRECT(CONCATENATE(TablaDatosCompletos[[#This Row],[CodigoProyecto]],"!G",CELL("fila",INDIRECT(TablaDatosCompletos[[#This Row],[Referencia]]))+6)))</f>
        <v>RCO54:Conexiones intermodales</v>
      </c>
      <c r="S385" s="137" t="str" cm="1">
        <f t="array" aca="1" ref="S385" ca="1">IF(INDIRECT(CONCATENATE(TablaDatosCompletos[[#This Row],[CodigoProyecto]],"!E",CELL("fila",INDIRECT(TablaDatosCompletos[[#This Row],[Referencia]]))+7))=0,"",INDIRECT(CONCATENATE(TablaDatosCompletos[[#This Row],[CodigoProyecto]],"!E",CELL("fila",INDIRECT(TablaDatosCompletos[[#This Row],[Referencia]]))+7)))</f>
        <v>RCR62</v>
      </c>
      <c r="T385" s="135" t="str" cm="1">
        <f t="array" aca="1" ref="T385"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85" s="135" cm="1">
        <f t="array" aca="1" ref="U385" ca="1">IF(TablaDatosCompletos[[#This Row],[UsarAI]]="NO",0,INDIRECT(CONCATENATE(TablaDatosCompletos[[#This Row],[CodigoProyecto]],"!H",CELL("fila",INDIRECT(TablaDatosCompletos[[#This Row],[Referencia]]))+7)))</f>
        <v>0</v>
      </c>
      <c r="V385" s="135" t="str" cm="1">
        <f t="array" aca="1" ref="V385" ca="1">IF(INDIRECT(CONCATENATE(TablaDatosCompletos[[#This Row],[CodigoProyecto]],"!G",CELL("fila",INDIRECT(TablaDatosCompletos[[#This Row],[Referencia]]))+7))=0,"",INDIRECT(CONCATENATE(TablaDatosCompletos[[#This Row],[CodigoProyecto]],"!G",CELL("fila",INDIRECT(TablaDatosCompletos[[#This Row],[Referencia]]))+7)))</f>
        <v>RCR 62: Usuarios / año</v>
      </c>
    </row>
    <row r="386" spans="1:22" ht="72.5" x14ac:dyDescent="0.35">
      <c r="A386" s="128">
        <f>DatosGenerales!$D$7</f>
        <v>0</v>
      </c>
      <c r="B386" s="128">
        <f>DatosGenerales!$D$11</f>
        <v>0</v>
      </c>
      <c r="C386" s="128" cm="1">
        <f t="array" aca="1" ref="C386" ca="1">INDIRECT(CONCATENATE(TablaDatosCompletos[[#This Row],[CodigoProyecto]],"!$E$3"))</f>
        <v>0</v>
      </c>
      <c r="D386" s="128" t="str">
        <f ca="1">IF(TablaDatosCompletos[[#This Row],[Proyecto]]=0,"NO","SI")</f>
        <v>NO</v>
      </c>
      <c r="E386" s="129" t="s">
        <v>26</v>
      </c>
      <c r="F386" s="130" t="s">
        <v>227</v>
      </c>
      <c r="G386" s="131" t="s">
        <v>74</v>
      </c>
      <c r="H386" s="132" t="s">
        <v>45</v>
      </c>
      <c r="I386" s="133" t="s">
        <v>46</v>
      </c>
      <c r="J386" s="129" t="s">
        <v>95</v>
      </c>
      <c r="K386" s="134" t="s">
        <v>96</v>
      </c>
      <c r="L386" s="134" t="s">
        <v>743</v>
      </c>
      <c r="M386" s="135" t="str" cm="1">
        <f t="array" aca="1" ref="M386" ca="1">IF(INDIRECT(CONCATENATE(TablaDatosCompletos[[#This Row],[CodigoProyecto]],"!B",CELL("fila",INDIRECT(TablaDatosCompletos[[#This Row],[Referencia]]))))="Incluir","SI","NO")</f>
        <v>NO</v>
      </c>
      <c r="N386" s="136" cm="1">
        <f t="array" aca="1" ref="N386" ca="1">IF(TablaDatosCompletos[[#This Row],[UsarAI]]="NO",0,INDIRECT(CONCATENATE(TablaDatosCompletos[[#This Row],[CodigoProyecto]],"!E",CELL("fila",INDIRECT(TablaDatosCompletos[[#This Row],[Referencia]]))+2)))</f>
        <v>0</v>
      </c>
      <c r="O386" s="134" t="str" cm="1">
        <f t="array" aca="1" ref="O386" ca="1">IF(INDIRECT(CONCATENATE(TablaDatosCompletos[[#This Row],[CodigoProyecto]],"!E",CELL("fila",INDIRECT(TablaDatosCompletos[[#This Row],[Referencia]]))+6))=0,"",INDIRECT(CONCATENATE(TablaDatosCompletos[[#This Row],[CodigoProyecto]],"!E",CELL("fila",INDIRECT(TablaDatosCompletos[[#This Row],[Referencia]]))+6)))</f>
        <v>RCO57</v>
      </c>
      <c r="P386" s="134" t="str" cm="1">
        <f t="array" aca="1" ref="P386"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386" s="134" cm="1">
        <f t="array" aca="1" ref="Q386" ca="1">IF(TablaDatosCompletos[[#This Row],[UsarAI]]="NO",0,INDIRECT(CONCATENATE(TablaDatosCompletos[[#This Row],[CodigoProyecto]],"!H",CELL("fila",INDIRECT(TablaDatosCompletos[[#This Row],[Referencia]]))+6)))</f>
        <v>0</v>
      </c>
      <c r="R386" s="134" t="str" cm="1">
        <f t="array" aca="1" ref="R386" ca="1">IF(INDIRECT(CONCATENATE(TablaDatosCompletos[[#This Row],[CodigoProyecto]],"!G",CELL("fila",INDIRECT(TablaDatosCompletos[[#This Row],[Referencia]]))+6))=0,"",INDIRECT(CONCATENATE(TablaDatosCompletos[[#This Row],[CodigoProyecto]],"!G",CELL("fila",INDIRECT(TablaDatosCompletos[[#This Row],[Referencia]]))+6)))</f>
        <v>RCO 57:Pasajeros</v>
      </c>
      <c r="S386" s="137" t="str" cm="1">
        <f t="array" aca="1" ref="S386" ca="1">IF(INDIRECT(CONCATENATE(TablaDatosCompletos[[#This Row],[CodigoProyecto]],"!E",CELL("fila",INDIRECT(TablaDatosCompletos[[#This Row],[Referencia]]))+7))=0,"",INDIRECT(CONCATENATE(TablaDatosCompletos[[#This Row],[CodigoProyecto]],"!E",CELL("fila",INDIRECT(TablaDatosCompletos[[#This Row],[Referencia]]))+7)))</f>
        <v>RCR62</v>
      </c>
      <c r="T386" s="135" t="str" cm="1">
        <f t="array" aca="1" ref="T386"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86" s="135" cm="1">
        <f t="array" aca="1" ref="U386" ca="1">IF(TablaDatosCompletos[[#This Row],[UsarAI]]="NO",0,INDIRECT(CONCATENATE(TablaDatosCompletos[[#This Row],[CodigoProyecto]],"!H",CELL("fila",INDIRECT(TablaDatosCompletos[[#This Row],[Referencia]]))+7)))</f>
        <v>0</v>
      </c>
      <c r="V386" s="135" t="str" cm="1">
        <f t="array" aca="1" ref="V386" ca="1">IF(INDIRECT(CONCATENATE(TablaDatosCompletos[[#This Row],[CodigoProyecto]],"!G",CELL("fila",INDIRECT(TablaDatosCompletos[[#This Row],[Referencia]]))+7))=0,"",INDIRECT(CONCATENATE(TablaDatosCompletos[[#This Row],[CodigoProyecto]],"!G",CELL("fila",INDIRECT(TablaDatosCompletos[[#This Row],[Referencia]]))+7)))</f>
        <v>RCR 62: Usuarios / año</v>
      </c>
    </row>
    <row r="387" spans="1:22" ht="72.5" x14ac:dyDescent="0.35">
      <c r="A387" s="128">
        <f>DatosGenerales!$D$7</f>
        <v>0</v>
      </c>
      <c r="B387" s="128">
        <f>DatosGenerales!$D$11</f>
        <v>0</v>
      </c>
      <c r="C387" s="128" cm="1">
        <f t="array" aca="1" ref="C387" ca="1">INDIRECT(CONCATENATE(TablaDatosCompletos[[#This Row],[CodigoProyecto]],"!$E$3"))</f>
        <v>0</v>
      </c>
      <c r="D387" s="128" t="str">
        <f ca="1">IF(TablaDatosCompletos[[#This Row],[Proyecto]]=0,"NO","SI")</f>
        <v>NO</v>
      </c>
      <c r="E387" s="129" t="s">
        <v>26</v>
      </c>
      <c r="F387" s="130" t="s">
        <v>227</v>
      </c>
      <c r="G387" s="131" t="s">
        <v>74</v>
      </c>
      <c r="H387" s="132" t="s">
        <v>45</v>
      </c>
      <c r="I387" s="133" t="s">
        <v>46</v>
      </c>
      <c r="J387" s="129" t="s">
        <v>97</v>
      </c>
      <c r="K387" s="134" t="s">
        <v>98</v>
      </c>
      <c r="L387" s="134" t="s">
        <v>744</v>
      </c>
      <c r="M387" s="135" t="str" cm="1">
        <f t="array" aca="1" ref="M387" ca="1">IF(INDIRECT(CONCATENATE(TablaDatosCompletos[[#This Row],[CodigoProyecto]],"!B",CELL("fila",INDIRECT(TablaDatosCompletos[[#This Row],[Referencia]]))))="Incluir","SI","NO")</f>
        <v>NO</v>
      </c>
      <c r="N387" s="136" cm="1">
        <f t="array" aca="1" ref="N387" ca="1">IF(TablaDatosCompletos[[#This Row],[UsarAI]]="NO",0,INDIRECT(CONCATENATE(TablaDatosCompletos[[#This Row],[CodigoProyecto]],"!E",CELL("fila",INDIRECT(TablaDatosCompletos[[#This Row],[Referencia]]))+2)))</f>
        <v>0</v>
      </c>
      <c r="O387" s="134" t="str" cm="1">
        <f t="array" aca="1" ref="O387" ca="1">IF(INDIRECT(CONCATENATE(TablaDatosCompletos[[#This Row],[CodigoProyecto]],"!E",CELL("fila",INDIRECT(TablaDatosCompletos[[#This Row],[Referencia]]))+6))=0,"",INDIRECT(CONCATENATE(TablaDatosCompletos[[#This Row],[CodigoProyecto]],"!E",CELL("fila",INDIRECT(TablaDatosCompletos[[#This Row],[Referencia]]))+6)))</f>
        <v>RCO58</v>
      </c>
      <c r="P387" s="134" t="str" cm="1">
        <f t="array" aca="1" ref="P387" ca="1">IF(INDIRECT(CONCATENATE(TablaDatosCompletos[[#This Row],[CodigoProyecto]],"!F",CELL("fila",INDIRECT(TablaDatosCompletos[[#This Row],[Referencia]]))+6))=0,"",INDIRECT(CONCATENATE(TablaDatosCompletos[[#This Row],[CodigoProyecto]],"!F",CELL("fila",INDIRECT(TablaDatosCompletos[[#This Row],[Referencia]]))+6)))</f>
        <v>RCO 58: Infraestructuras específicamente para ciclistas apoyadas*</v>
      </c>
      <c r="Q387" s="134" cm="1">
        <f t="array" aca="1" ref="Q387" ca="1">IF(TablaDatosCompletos[[#This Row],[UsarAI]]="NO",0,INDIRECT(CONCATENATE(TablaDatosCompletos[[#This Row],[CodigoProyecto]],"!H",CELL("fila",INDIRECT(TablaDatosCompletos[[#This Row],[Referencia]]))+6)))</f>
        <v>0</v>
      </c>
      <c r="R387" s="134" t="str" cm="1">
        <f t="array" aca="1" ref="R387" ca="1">IF(INDIRECT(CONCATENATE(TablaDatosCompletos[[#This Row],[CodigoProyecto]],"!G",CELL("fila",INDIRECT(TablaDatosCompletos[[#This Row],[Referencia]]))+6))=0,"",INDIRECT(CONCATENATE(TablaDatosCompletos[[#This Row],[CodigoProyecto]],"!G",CELL("fila",INDIRECT(TablaDatosCompletos[[#This Row],[Referencia]]))+6)))</f>
        <v>RCO 58:  Km</v>
      </c>
      <c r="S387" s="137" t="str" cm="1">
        <f t="array" aca="1" ref="S387" ca="1">IF(INDIRECT(CONCATENATE(TablaDatosCompletos[[#This Row],[CodigoProyecto]],"!E",CELL("fila",INDIRECT(TablaDatosCompletos[[#This Row],[Referencia]]))+7))=0,"",INDIRECT(CONCATENATE(TablaDatosCompletos[[#This Row],[CodigoProyecto]],"!E",CELL("fila",INDIRECT(TablaDatosCompletos[[#This Row],[Referencia]]))+7)))</f>
        <v>RCR64</v>
      </c>
      <c r="T387" s="135" t="str" cm="1">
        <f t="array" aca="1" ref="T387" ca="1">IF(INDIRECT(CONCATENATE(TablaDatosCompletos[[#This Row],[CodigoProyecto]],"!F",CELL("fila",INDIRECT(TablaDatosCompletos[[#This Row],[Referencia]]))+7))=0,"",INDIRECT(CONCATENATE(TablaDatosCompletos[[#This Row],[CodigoProyecto]],"!F",CELL("fila",INDIRECT(TablaDatosCompletos[[#This Row],[Referencia]]))+7)))</f>
        <v>RCR 64: Usuarios anuales de infraestructuras
específicas para ciclistas</v>
      </c>
      <c r="U387" s="135" cm="1">
        <f t="array" aca="1" ref="U387" ca="1">IF(TablaDatosCompletos[[#This Row],[UsarAI]]="NO",0,INDIRECT(CONCATENATE(TablaDatosCompletos[[#This Row],[CodigoProyecto]],"!H",CELL("fila",INDIRECT(TablaDatosCompletos[[#This Row],[Referencia]]))+7)))</f>
        <v>0</v>
      </c>
      <c r="V387" s="135" t="str" cm="1">
        <f t="array" aca="1" ref="V387" ca="1">IF(INDIRECT(CONCATENATE(TablaDatosCompletos[[#This Row],[CodigoProyecto]],"!G",CELL("fila",INDIRECT(TablaDatosCompletos[[#This Row],[Referencia]]))+7))=0,"",INDIRECT(CONCATENATE(TablaDatosCompletos[[#This Row],[CodigoProyecto]],"!G",CELL("fila",INDIRECT(TablaDatosCompletos[[#This Row],[Referencia]]))+7)))</f>
        <v>RCR 64: Usuarios /año</v>
      </c>
    </row>
    <row r="388" spans="1:22" ht="72.5" x14ac:dyDescent="0.35">
      <c r="A388" s="128">
        <f>DatosGenerales!$D$7</f>
        <v>0</v>
      </c>
      <c r="B388" s="128">
        <f>DatosGenerales!$D$11</f>
        <v>0</v>
      </c>
      <c r="C388" s="128" cm="1">
        <f t="array" aca="1" ref="C388" ca="1">INDIRECT(CONCATENATE(TablaDatosCompletos[[#This Row],[CodigoProyecto]],"!$E$3"))</f>
        <v>0</v>
      </c>
      <c r="D388" s="128" t="str">
        <f ca="1">IF(TablaDatosCompletos[[#This Row],[Proyecto]]=0,"NO","SI")</f>
        <v>NO</v>
      </c>
      <c r="E388" s="129" t="s">
        <v>26</v>
      </c>
      <c r="F388" s="130" t="s">
        <v>227</v>
      </c>
      <c r="G388" s="131" t="s">
        <v>74</v>
      </c>
      <c r="H388" s="132" t="s">
        <v>45</v>
      </c>
      <c r="I388" s="136" t="s">
        <v>46</v>
      </c>
      <c r="J388" s="129" t="s">
        <v>99</v>
      </c>
      <c r="K388" s="134" t="s">
        <v>100</v>
      </c>
      <c r="L388" s="134" t="s">
        <v>745</v>
      </c>
      <c r="M388" s="135" t="str" cm="1">
        <f t="array" aca="1" ref="M388" ca="1">IF(INDIRECT(CONCATENATE(TablaDatosCompletos[[#This Row],[CodigoProyecto]],"!B",CELL("fila",INDIRECT(TablaDatosCompletos[[#This Row],[Referencia]]))))="Incluir","SI","NO")</f>
        <v>NO</v>
      </c>
      <c r="N388" s="136" cm="1">
        <f t="array" aca="1" ref="N388" ca="1">IF(TablaDatosCompletos[[#This Row],[UsarAI]]="NO",0,INDIRECT(CONCATENATE(TablaDatosCompletos[[#This Row],[CodigoProyecto]],"!E",CELL("fila",INDIRECT(TablaDatosCompletos[[#This Row],[Referencia]]))+2)))</f>
        <v>0</v>
      </c>
      <c r="O388" s="134" t="str" cm="1">
        <f t="array" aca="1" ref="O388" ca="1">IF(INDIRECT(CONCATENATE(TablaDatosCompletos[[#This Row],[CodigoProyecto]],"!E",CELL("fila",INDIRECT(TablaDatosCompletos[[#This Row],[Referencia]]))+6))=0,"",INDIRECT(CONCATENATE(TablaDatosCompletos[[#This Row],[CodigoProyecto]],"!E",CELL("fila",INDIRECT(TablaDatosCompletos[[#This Row],[Referencia]]))+6)))</f>
        <v>RCO54</v>
      </c>
      <c r="P388" s="134" t="str" cm="1">
        <f t="array" aca="1" ref="P388" ca="1">IF(INDIRECT(CONCATENATE(TablaDatosCompletos[[#This Row],[CodigoProyecto]],"!F",CELL("fila",INDIRECT(TablaDatosCompletos[[#This Row],[Referencia]]))+6))=0,"",INDIRECT(CONCATENATE(TablaDatosCompletos[[#This Row],[CodigoProyecto]],"!F",CELL("fila",INDIRECT(TablaDatosCompletos[[#This Row],[Referencia]]))+6)))</f>
        <v>RCO54 Intermodal</v>
      </c>
      <c r="Q388" s="134" cm="1">
        <f t="array" aca="1" ref="Q388" ca="1">IF(TablaDatosCompletos[[#This Row],[UsarAI]]="NO",0,INDIRECT(CONCATENATE(TablaDatosCompletos[[#This Row],[CodigoProyecto]],"!H",CELL("fila",INDIRECT(TablaDatosCompletos[[#This Row],[Referencia]]))+6)))</f>
        <v>0</v>
      </c>
      <c r="R388" s="134" t="str" cm="1">
        <f t="array" aca="1" ref="R388" ca="1">IF(INDIRECT(CONCATENATE(TablaDatosCompletos[[#This Row],[CodigoProyecto]],"!G",CELL("fila",INDIRECT(TablaDatosCompletos[[#This Row],[Referencia]]))+6))=0,"",INDIRECT(CONCATENATE(TablaDatosCompletos[[#This Row],[CodigoProyecto]],"!G",CELL("fila",INDIRECT(TablaDatosCompletos[[#This Row],[Referencia]]))+6)))</f>
        <v>RCO54:Conexiones intermodales</v>
      </c>
      <c r="S388" s="137" t="str" cm="1">
        <f t="array" aca="1" ref="S388" ca="1">IF(INDIRECT(CONCATENATE(TablaDatosCompletos[[#This Row],[CodigoProyecto]],"!E",CELL("fila",INDIRECT(TablaDatosCompletos[[#This Row],[Referencia]]))+7))=0,"",INDIRECT(CONCATENATE(TablaDatosCompletos[[#This Row],[CodigoProyecto]],"!E",CELL("fila",INDIRECT(TablaDatosCompletos[[#This Row],[Referencia]]))+7)))</f>
        <v>RCR62</v>
      </c>
      <c r="T388" s="135" t="str" cm="1">
        <f t="array" aca="1" ref="T388"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88" s="135" cm="1">
        <f t="array" aca="1" ref="U388" ca="1">IF(TablaDatosCompletos[[#This Row],[UsarAI]]="NO",0,INDIRECT(CONCATENATE(TablaDatosCompletos[[#This Row],[CodigoProyecto]],"!H",CELL("fila",INDIRECT(TablaDatosCompletos[[#This Row],[Referencia]]))+7)))</f>
        <v>0</v>
      </c>
      <c r="V388" s="135" t="str" cm="1">
        <f t="array" aca="1" ref="V388" ca="1">IF(INDIRECT(CONCATENATE(TablaDatosCompletos[[#This Row],[CodigoProyecto]],"!G",CELL("fila",INDIRECT(TablaDatosCompletos[[#This Row],[Referencia]]))+7))=0,"",INDIRECT(CONCATENATE(TablaDatosCompletos[[#This Row],[CodigoProyecto]],"!G",CELL("fila",INDIRECT(TablaDatosCompletos[[#This Row],[Referencia]]))+7)))</f>
        <v>RCR 62: Usuarios / año</v>
      </c>
    </row>
    <row r="389" spans="1:22" ht="72.5" x14ac:dyDescent="0.35">
      <c r="A389" s="128">
        <f>DatosGenerales!$D$7</f>
        <v>0</v>
      </c>
      <c r="B389" s="128">
        <f>DatosGenerales!$D$11</f>
        <v>0</v>
      </c>
      <c r="C389" s="128" cm="1">
        <f t="array" aca="1" ref="C389" ca="1">INDIRECT(CONCATENATE(TablaDatosCompletos[[#This Row],[CodigoProyecto]],"!$E$3"))</f>
        <v>0</v>
      </c>
      <c r="D389" s="128" t="str">
        <f ca="1">IF(TablaDatosCompletos[[#This Row],[Proyecto]]=0,"NO","SI")</f>
        <v>NO</v>
      </c>
      <c r="E389" s="129" t="s">
        <v>26</v>
      </c>
      <c r="F389" s="130" t="s">
        <v>227</v>
      </c>
      <c r="G389" s="131" t="s">
        <v>74</v>
      </c>
      <c r="H389" s="132" t="s">
        <v>45</v>
      </c>
      <c r="I389" s="136" t="s">
        <v>46</v>
      </c>
      <c r="J389" s="129" t="s">
        <v>101</v>
      </c>
      <c r="K389" s="134" t="s">
        <v>102</v>
      </c>
      <c r="L389" s="134" t="s">
        <v>746</v>
      </c>
      <c r="M389" s="135" t="str" cm="1">
        <f t="array" aca="1" ref="M389" ca="1">IF(INDIRECT(CONCATENATE(TablaDatosCompletos[[#This Row],[CodigoProyecto]],"!B",CELL("fila",INDIRECT(TablaDatosCompletos[[#This Row],[Referencia]]))))="Incluir","SI","NO")</f>
        <v>NO</v>
      </c>
      <c r="N389" s="136" cm="1">
        <f t="array" aca="1" ref="N389" ca="1">IF(TablaDatosCompletos[[#This Row],[UsarAI]]="NO",0,INDIRECT(CONCATENATE(TablaDatosCompletos[[#This Row],[CodigoProyecto]],"!E",CELL("fila",INDIRECT(TablaDatosCompletos[[#This Row],[Referencia]]))+2)))</f>
        <v>0</v>
      </c>
      <c r="O389" s="134" t="str" cm="1">
        <f t="array" aca="1" ref="O389" ca="1">IF(INDIRECT(CONCATENATE(TablaDatosCompletos[[#This Row],[CodigoProyecto]],"!E",CELL("fila",INDIRECT(TablaDatosCompletos[[#This Row],[Referencia]]))+6))=0,"",INDIRECT(CONCATENATE(TablaDatosCompletos[[#This Row],[CodigoProyecto]],"!E",CELL("fila",INDIRECT(TablaDatosCompletos[[#This Row],[Referencia]]))+6)))</f>
        <v>RCO57</v>
      </c>
      <c r="P389" s="134" t="str" cm="1">
        <f t="array" aca="1" ref="P389" ca="1">IF(INDIRECT(CONCATENATE(TablaDatosCompletos[[#This Row],[CodigoProyecto]],"!F",CELL("fila",INDIRECT(TablaDatosCompletos[[#This Row],[Referencia]]))+6))=0,"",INDIRECT(CONCATENATE(TablaDatosCompletos[[#This Row],[CodigoProyecto]],"!F",CELL("fila",INDIRECT(TablaDatosCompletos[[#This Row],[Referencia]]))+6)))</f>
        <v>RCO 57: Capacidad del material rodante respetuoso con el medio ambiente para el transporte público colectivo*</v>
      </c>
      <c r="Q389" s="134" cm="1">
        <f t="array" aca="1" ref="Q389" ca="1">IF(TablaDatosCompletos[[#This Row],[UsarAI]]="NO",0,INDIRECT(CONCATENATE(TablaDatosCompletos[[#This Row],[CodigoProyecto]],"!H",CELL("fila",INDIRECT(TablaDatosCompletos[[#This Row],[Referencia]]))+6)))</f>
        <v>0</v>
      </c>
      <c r="R389" s="134" t="str" cm="1">
        <f t="array" aca="1" ref="R389" ca="1">IF(INDIRECT(CONCATENATE(TablaDatosCompletos[[#This Row],[CodigoProyecto]],"!G",CELL("fila",INDIRECT(TablaDatosCompletos[[#This Row],[Referencia]]))+6))=0,"",INDIRECT(CONCATENATE(TablaDatosCompletos[[#This Row],[CodigoProyecto]],"!G",CELL("fila",INDIRECT(TablaDatosCompletos[[#This Row],[Referencia]]))+6)))</f>
        <v>RCO 57:Pasajeros</v>
      </c>
      <c r="S389" s="137" t="str" cm="1">
        <f t="array" aca="1" ref="S389" ca="1">IF(INDIRECT(CONCATENATE(TablaDatosCompletos[[#This Row],[CodigoProyecto]],"!E",CELL("fila",INDIRECT(TablaDatosCompletos[[#This Row],[Referencia]]))+7))=0,"",INDIRECT(CONCATENATE(TablaDatosCompletos[[#This Row],[CodigoProyecto]],"!E",CELL("fila",INDIRECT(TablaDatosCompletos[[#This Row],[Referencia]]))+7)))</f>
        <v>RCR62</v>
      </c>
      <c r="T389" s="135" t="str" cm="1">
        <f t="array" aca="1" ref="T389" ca="1">IF(INDIRECT(CONCATENATE(TablaDatosCompletos[[#This Row],[CodigoProyecto]],"!F",CELL("fila",INDIRECT(TablaDatosCompletos[[#This Row],[Referencia]]))+7))=0,"",INDIRECT(CONCATENATE(TablaDatosCompletos[[#This Row],[CodigoProyecto]],"!F",CELL("fila",INDIRECT(TablaDatosCompletos[[#This Row],[Referencia]]))+7)))</f>
        <v>RCR 62: Pasajeros anuales de transporte
público nuevo o modernizado</v>
      </c>
      <c r="U389" s="135" cm="1">
        <f t="array" aca="1" ref="U389" ca="1">IF(TablaDatosCompletos[[#This Row],[UsarAI]]="NO",0,INDIRECT(CONCATENATE(TablaDatosCompletos[[#This Row],[CodigoProyecto]],"!H",CELL("fila",INDIRECT(TablaDatosCompletos[[#This Row],[Referencia]]))+7)))</f>
        <v>0</v>
      </c>
      <c r="V389" s="135" t="str" cm="1">
        <f t="array" aca="1" ref="V389" ca="1">IF(INDIRECT(CONCATENATE(TablaDatosCompletos[[#This Row],[CodigoProyecto]],"!G",CELL("fila",INDIRECT(TablaDatosCompletos[[#This Row],[Referencia]]))+7))=0,"",INDIRECT(CONCATENATE(TablaDatosCompletos[[#This Row],[CodigoProyecto]],"!G",CELL("fila",INDIRECT(TablaDatosCompletos[[#This Row],[Referencia]]))+7)))</f>
        <v>RCR 62: Usuarios / año</v>
      </c>
    </row>
    <row r="390" spans="1:22" ht="130.5" x14ac:dyDescent="0.35">
      <c r="A390" s="128">
        <f>DatosGenerales!$D$7</f>
        <v>0</v>
      </c>
      <c r="B390" s="128">
        <f>DatosGenerales!$D$11</f>
        <v>0</v>
      </c>
      <c r="C390" s="128" cm="1">
        <f t="array" aca="1" ref="C390" ca="1">INDIRECT(CONCATENATE(TablaDatosCompletos[[#This Row],[CodigoProyecto]],"!$E$3"))</f>
        <v>0</v>
      </c>
      <c r="D390" s="128" t="str">
        <f ca="1">IF(TablaDatosCompletos[[#This Row],[Proyecto]]=0,"NO","SI")</f>
        <v>NO</v>
      </c>
      <c r="E390" s="129" t="s">
        <v>26</v>
      </c>
      <c r="F390" s="130" t="s">
        <v>227</v>
      </c>
      <c r="G390" s="131" t="s">
        <v>74</v>
      </c>
      <c r="H390" s="132" t="s">
        <v>47</v>
      </c>
      <c r="I390" s="136" t="s">
        <v>48</v>
      </c>
      <c r="J390" s="129" t="s">
        <v>103</v>
      </c>
      <c r="K390" s="134" t="s">
        <v>104</v>
      </c>
      <c r="L390" s="134" t="s">
        <v>747</v>
      </c>
      <c r="M390" s="135" t="str" cm="1">
        <f t="array" aca="1" ref="M390" ca="1">IF(INDIRECT(CONCATENATE(TablaDatosCompletos[[#This Row],[CodigoProyecto]],"!B",CELL("fila",INDIRECT(TablaDatosCompletos[[#This Row],[Referencia]]))))="Incluir","SI","NO")</f>
        <v>NO</v>
      </c>
      <c r="N390" s="136" cm="1">
        <f t="array" aca="1" ref="N390" ca="1">IF(TablaDatosCompletos[[#This Row],[UsarAI]]="NO",0,INDIRECT(CONCATENATE(TablaDatosCompletos[[#This Row],[CodigoProyecto]],"!E",CELL("fila",INDIRECT(TablaDatosCompletos[[#This Row],[Referencia]]))+2)))</f>
        <v>0</v>
      </c>
      <c r="O390" s="134" t="str" cm="1">
        <f t="array" aca="1" ref="O390" ca="1">IF(INDIRECT(CONCATENATE(TablaDatosCompletos[[#This Row],[CodigoProyecto]],"!E",CELL("fila",INDIRECT(TablaDatosCompletos[[#This Row],[Referencia]]))+6))=0,"",INDIRECT(CONCATENATE(TablaDatosCompletos[[#This Row],[CodigoProyecto]],"!E",CELL("fila",INDIRECT(TablaDatosCompletos[[#This Row],[Referencia]]))+6)))</f>
        <v>RCO24</v>
      </c>
      <c r="P390" s="134" t="str" cm="1">
        <f t="array" aca="1" ref="P390" ca="1">IF(INDIRECT(CONCATENATE(TablaDatosCompletos[[#This Row],[CodigoProyecto]],"!F",CELL("fila",INDIRECT(TablaDatosCompletos[[#This Row],[Referencia]]))+6))=0,"",INDIRECT(CONCATENATE(TablaDatosCompletos[[#This Row],[CodigoProyecto]],"!F",CELL("fila",INDIRECT(TablaDatosCompletos[[#This Row],[Referencia]]))+6)))</f>
        <v>RCO 24: Inversiones en sistemas nuevos o
mejorados de seguimiento, preparación,
alerta y respuesta ante catástrofes*</v>
      </c>
      <c r="Q390" s="134" cm="1">
        <f t="array" aca="1" ref="Q390" ca="1">IF(TablaDatosCompletos[[#This Row],[UsarAI]]="NO",0,INDIRECT(CONCATENATE(TablaDatosCompletos[[#This Row],[CodigoProyecto]],"!H",CELL("fila",INDIRECT(TablaDatosCompletos[[#This Row],[Referencia]]))+6)))</f>
        <v>0</v>
      </c>
      <c r="R390" s="134" t="str" cm="1">
        <f t="array" aca="1" ref="R390" ca="1">IF(INDIRECT(CONCATENATE(TablaDatosCompletos[[#This Row],[CodigoProyecto]],"!G",CELL("fila",INDIRECT(TablaDatosCompletos[[#This Row],[Referencia]]))+6))=0,"",INDIRECT(CONCATENATE(TablaDatosCompletos[[#This Row],[CodigoProyecto]],"!G",CELL("fila",INDIRECT(TablaDatosCompletos[[#This Row],[Referencia]]))+6)))</f>
        <v>RCO 24: Euro</v>
      </c>
      <c r="S390" s="137" t="str" cm="1">
        <f t="array" aca="1" ref="S390" ca="1">IF(INDIRECT(CONCATENATE(TablaDatosCompletos[[#This Row],[CodigoProyecto]],"!E",CELL("fila",INDIRECT(TablaDatosCompletos[[#This Row],[Referencia]]))+7))=0,"",INDIRECT(CONCATENATE(TablaDatosCompletos[[#This Row],[CodigoProyecto]],"!E",CELL("fila",INDIRECT(TablaDatosCompletos[[#This Row],[Referencia]]))+7)))</f>
        <v>RCR35</v>
      </c>
      <c r="T390" s="135" t="str" cm="1">
        <f t="array" aca="1" ref="T390" ca="1">IF(INDIRECT(CONCATENATE(TablaDatosCompletos[[#This Row],[CodigoProyecto]],"!F",CELL("fila",INDIRECT(TablaDatosCompletos[[#This Row],[Referencia]]))+7))=0,"",INDIRECT(CONCATENATE(TablaDatosCompletos[[#This Row],[CodigoProyecto]],"!F",CELL("fila",INDIRECT(TablaDatosCompletos[[#This Row],[Referencia]]))+7)))</f>
        <v>RCR 35: Población que se beneficia de las
medidas de protección frente a las
inundaciones</v>
      </c>
      <c r="U390" s="135" cm="1">
        <f t="array" aca="1" ref="U390" ca="1">IF(TablaDatosCompletos[[#This Row],[UsarAI]]="NO",0,INDIRECT(CONCATENATE(TablaDatosCompletos[[#This Row],[CodigoProyecto]],"!H",CELL("fila",INDIRECT(TablaDatosCompletos[[#This Row],[Referencia]]))+7)))</f>
        <v>0</v>
      </c>
      <c r="V390" s="135" t="str" cm="1">
        <f t="array" aca="1" ref="V390" ca="1">IF(INDIRECT(CONCATENATE(TablaDatosCompletos[[#This Row],[CodigoProyecto]],"!G",CELL("fila",INDIRECT(TablaDatosCompletos[[#This Row],[Referencia]]))+7))=0,"",INDIRECT(CONCATENATE(TablaDatosCompletos[[#This Row],[CodigoProyecto]],"!G",CELL("fila",INDIRECT(TablaDatosCompletos[[#This Row],[Referencia]]))+7)))</f>
        <v>RCR 35:Personas</v>
      </c>
    </row>
    <row r="391" spans="1:22" ht="116" x14ac:dyDescent="0.35">
      <c r="A391" s="128">
        <f>DatosGenerales!$D$7</f>
        <v>0</v>
      </c>
      <c r="B391" s="128">
        <f>DatosGenerales!$D$11</f>
        <v>0</v>
      </c>
      <c r="C391" s="128" cm="1">
        <f t="array" aca="1" ref="C391" ca="1">INDIRECT(CONCATENATE(TablaDatosCompletos[[#This Row],[CodigoProyecto]],"!$E$3"))</f>
        <v>0</v>
      </c>
      <c r="D391" s="128" t="str">
        <f ca="1">IF(TablaDatosCompletos[[#This Row],[Proyecto]]=0,"NO","SI")</f>
        <v>NO</v>
      </c>
      <c r="E391" s="129" t="s">
        <v>26</v>
      </c>
      <c r="F391" s="130" t="s">
        <v>227</v>
      </c>
      <c r="G391" s="131" t="s">
        <v>74</v>
      </c>
      <c r="H391" s="132" t="s">
        <v>47</v>
      </c>
      <c r="I391" s="133" t="s">
        <v>48</v>
      </c>
      <c r="J391" s="129" t="s">
        <v>105</v>
      </c>
      <c r="K391" s="134" t="s">
        <v>106</v>
      </c>
      <c r="L391" s="134" t="s">
        <v>748</v>
      </c>
      <c r="M391" s="135" t="str" cm="1">
        <f t="array" aca="1" ref="M391" ca="1">IF(INDIRECT(CONCATENATE(TablaDatosCompletos[[#This Row],[CodigoProyecto]],"!B",CELL("fila",INDIRECT(TablaDatosCompletos[[#This Row],[Referencia]]))))="Incluir","SI","NO")</f>
        <v>NO</v>
      </c>
      <c r="N391" s="136" cm="1">
        <f t="array" aca="1" ref="N391" ca="1">IF(TablaDatosCompletos[[#This Row],[UsarAI]]="NO",0,INDIRECT(CONCATENATE(TablaDatosCompletos[[#This Row],[CodigoProyecto]],"!E",CELL("fila",INDIRECT(TablaDatosCompletos[[#This Row],[Referencia]]))+2)))</f>
        <v>0</v>
      </c>
      <c r="O391" s="134" t="str" cm="1">
        <f t="array" aca="1" ref="O391" ca="1">IF(INDIRECT(CONCATENATE(TablaDatosCompletos[[#This Row],[CodigoProyecto]],"!E",CELL("fila",INDIRECT(TablaDatosCompletos[[#This Row],[Referencia]]))+6))=0,"",INDIRECT(CONCATENATE(TablaDatosCompletos[[#This Row],[CodigoProyecto]],"!E",CELL("fila",INDIRECT(TablaDatosCompletos[[#This Row],[Referencia]]))+6)))</f>
        <v>RCO26</v>
      </c>
      <c r="P391" s="134" t="str" cm="1">
        <f t="array" aca="1" ref="P391"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391" s="134" cm="1">
        <f t="array" aca="1" ref="Q391" ca="1">IF(TablaDatosCompletos[[#This Row],[UsarAI]]="NO",0,INDIRECT(CONCATENATE(TablaDatosCompletos[[#This Row],[CodigoProyecto]],"!H",CELL("fila",INDIRECT(TablaDatosCompletos[[#This Row],[Referencia]]))+6)))</f>
        <v>0</v>
      </c>
      <c r="R391" s="134" t="str" cm="1">
        <f t="array" aca="1" ref="R391" ca="1">IF(INDIRECT(CONCATENATE(TablaDatosCompletos[[#This Row],[CodigoProyecto]],"!G",CELL("fila",INDIRECT(TablaDatosCompletos[[#This Row],[Referencia]]))+6))=0,"",INDIRECT(CONCATENATE(TablaDatosCompletos[[#This Row],[CodigoProyecto]],"!G",CELL("fila",INDIRECT(TablaDatosCompletos[[#This Row],[Referencia]]))+6)))</f>
        <v>RCO 26: Hectáreas</v>
      </c>
      <c r="S391" s="137" t="str" cm="1">
        <f t="array" aca="1" ref="S391" ca="1">IF(INDIRECT(CONCATENATE(TablaDatosCompletos[[#This Row],[CodigoProyecto]],"!E",CELL("fila",INDIRECT(TablaDatosCompletos[[#This Row],[Referencia]]))+7))=0,"",INDIRECT(CONCATENATE(TablaDatosCompletos[[#This Row],[CodigoProyecto]],"!E",CELL("fila",INDIRECT(TablaDatosCompletos[[#This Row],[Referencia]]))+7)))</f>
        <v>RCR36</v>
      </c>
      <c r="T391" s="135" t="str" cm="1">
        <f t="array" aca="1" ref="T391" ca="1">IF(INDIRECT(CONCATENATE(TablaDatosCompletos[[#This Row],[CodigoProyecto]],"!F",CELL("fila",INDIRECT(TablaDatosCompletos[[#This Row],[Referencia]]))+7))=0,"",INDIRECT(CONCATENATE(TablaDatosCompletos[[#This Row],[CodigoProyecto]],"!F",CELL("fila",INDIRECT(TablaDatosCompletos[[#This Row],[Referencia]]))+7)))</f>
        <v>RCR 36: Población que se beneficia de la
protección frente a los incendios forestales</v>
      </c>
      <c r="U391" s="135" cm="1">
        <f t="array" aca="1" ref="U391" ca="1">IF(TablaDatosCompletos[[#This Row],[UsarAI]]="NO",0,INDIRECT(CONCATENATE(TablaDatosCompletos[[#This Row],[CodigoProyecto]],"!H",CELL("fila",INDIRECT(TablaDatosCompletos[[#This Row],[Referencia]]))+7)))</f>
        <v>0</v>
      </c>
      <c r="V391" s="135" t="str" cm="1">
        <f t="array" aca="1" ref="V391" ca="1">IF(INDIRECT(CONCATENATE(TablaDatosCompletos[[#This Row],[CodigoProyecto]],"!G",CELL("fila",INDIRECT(TablaDatosCompletos[[#This Row],[Referencia]]))+7))=0,"",INDIRECT(CONCATENATE(TablaDatosCompletos[[#This Row],[CodigoProyecto]],"!G",CELL("fila",INDIRECT(TablaDatosCompletos[[#This Row],[Referencia]]))+7)))</f>
        <v>RCR 36: Personas</v>
      </c>
    </row>
    <row r="392" spans="1:22" ht="174" x14ac:dyDescent="0.35">
      <c r="A392" s="128">
        <f>DatosGenerales!$D$7</f>
        <v>0</v>
      </c>
      <c r="B392" s="128">
        <f>DatosGenerales!$D$11</f>
        <v>0</v>
      </c>
      <c r="C392" s="128" cm="1">
        <f t="array" aca="1" ref="C392" ca="1">INDIRECT(CONCATENATE(TablaDatosCompletos[[#This Row],[CodigoProyecto]],"!$E$3"))</f>
        <v>0</v>
      </c>
      <c r="D392" s="128" t="str">
        <f ca="1">IF(TablaDatosCompletos[[#This Row],[Proyecto]]=0,"NO","SI")</f>
        <v>NO</v>
      </c>
      <c r="E392" s="129" t="s">
        <v>26</v>
      </c>
      <c r="F392" s="130" t="s">
        <v>227</v>
      </c>
      <c r="G392" s="131" t="s">
        <v>74</v>
      </c>
      <c r="H392" s="132" t="s">
        <v>47</v>
      </c>
      <c r="I392" s="133" t="s">
        <v>48</v>
      </c>
      <c r="J392" s="129" t="s">
        <v>107</v>
      </c>
      <c r="K392" s="134" t="s">
        <v>108</v>
      </c>
      <c r="L392" s="134" t="s">
        <v>749</v>
      </c>
      <c r="M392" s="135" t="str" cm="1">
        <f t="array" aca="1" ref="M392" ca="1">IF(INDIRECT(CONCATENATE(TablaDatosCompletos[[#This Row],[CodigoProyecto]],"!B",CELL("fila",INDIRECT(TablaDatosCompletos[[#This Row],[Referencia]]))))="Incluir","SI","NO")</f>
        <v>NO</v>
      </c>
      <c r="N392" s="136" cm="1">
        <f t="array" aca="1" ref="N392" ca="1">IF(TablaDatosCompletos[[#This Row],[UsarAI]]="NO",0,INDIRECT(CONCATENATE(TablaDatosCompletos[[#This Row],[CodigoProyecto]],"!E",CELL("fila",INDIRECT(TablaDatosCompletos[[#This Row],[Referencia]]))+2)))</f>
        <v>0</v>
      </c>
      <c r="O392" s="134" t="str" cm="1">
        <f t="array" aca="1" ref="O392" ca="1">IF(INDIRECT(CONCATENATE(TablaDatosCompletos[[#This Row],[CodigoProyecto]],"!E",CELL("fila",INDIRECT(TablaDatosCompletos[[#This Row],[Referencia]]))+6))=0,"",INDIRECT(CONCATENATE(TablaDatosCompletos[[#This Row],[CodigoProyecto]],"!E",CELL("fila",INDIRECT(TablaDatosCompletos[[#This Row],[Referencia]]))+6)))</f>
        <v>RCO26</v>
      </c>
      <c r="P392" s="134" t="str" cm="1">
        <f t="array" aca="1" ref="P392" ca="1">IF(INDIRECT(CONCATENATE(TablaDatosCompletos[[#This Row],[CodigoProyecto]],"!F",CELL("fila",INDIRECT(TablaDatosCompletos[[#This Row],[Referencia]]))+6))=0,"",INDIRECT(CONCATENATE(TablaDatosCompletos[[#This Row],[CodigoProyecto]],"!F",CELL("fila",INDIRECT(TablaDatosCompletos[[#This Row],[Referencia]]))+6)))</f>
        <v>RCO 26: Infraestructuras verdes construidas
o mejoradas para la adaptación al cambio
climático*</v>
      </c>
      <c r="Q392" s="134" cm="1">
        <f t="array" aca="1" ref="Q392" ca="1">IF(TablaDatosCompletos[[#This Row],[UsarAI]]="NO",0,INDIRECT(CONCATENATE(TablaDatosCompletos[[#This Row],[CodigoProyecto]],"!H",CELL("fila",INDIRECT(TablaDatosCompletos[[#This Row],[Referencia]]))+6)))</f>
        <v>0</v>
      </c>
      <c r="R392" s="134" t="str" cm="1">
        <f t="array" aca="1" ref="R392" ca="1">IF(INDIRECT(CONCATENATE(TablaDatosCompletos[[#This Row],[CodigoProyecto]],"!G",CELL("fila",INDIRECT(TablaDatosCompletos[[#This Row],[Referencia]]))+6))=0,"",INDIRECT(CONCATENATE(TablaDatosCompletos[[#This Row],[CodigoProyecto]],"!G",CELL("fila",INDIRECT(TablaDatosCompletos[[#This Row],[Referencia]]))+6)))</f>
        <v>RCO 26: Hectáreas</v>
      </c>
      <c r="S392" s="137" t="str" cm="1">
        <f t="array" aca="1" ref="S392" ca="1">IF(INDIRECT(CONCATENATE(TablaDatosCompletos[[#This Row],[CodigoProyecto]],"!E",CELL("fila",INDIRECT(TablaDatosCompletos[[#This Row],[Referencia]]))+7))=0,"",INDIRECT(CONCATENATE(TablaDatosCompletos[[#This Row],[CodigoProyecto]],"!E",CELL("fila",INDIRECT(TablaDatosCompletos[[#This Row],[Referencia]]))+7)))</f>
        <v>RCR37</v>
      </c>
      <c r="T392" s="135" t="str" cm="1">
        <f t="array" aca="1" ref="T392" ca="1">IF(INDIRECT(CONCATENATE(TablaDatosCompletos[[#This Row],[CodigoProyecto]],"!F",CELL("fila",INDIRECT(TablaDatosCompletos[[#This Row],[Referencia]]))+7))=0,"",INDIRECT(CONCATENATE(TablaDatosCompletos[[#This Row],[CodigoProyecto]],"!F",CELL("fila",INDIRECT(TablaDatosCompletos[[#This Row],[Referencia]]))+7)))</f>
        <v>RCR 37: Población que se beneficia de
medidas de protección frente a catástrofes
naturales relacionadas con el clima (distintas
de las inundaciones o los incendios
forestales)</v>
      </c>
      <c r="U392" s="135" cm="1">
        <f t="array" aca="1" ref="U392" ca="1">IF(TablaDatosCompletos[[#This Row],[UsarAI]]="NO",0,INDIRECT(CONCATENATE(TablaDatosCompletos[[#This Row],[CodigoProyecto]],"!H",CELL("fila",INDIRECT(TablaDatosCompletos[[#This Row],[Referencia]]))+7)))</f>
        <v>0</v>
      </c>
      <c r="V392" s="135" t="str" cm="1">
        <f t="array" aca="1" ref="V392" ca="1">IF(INDIRECT(CONCATENATE(TablaDatosCompletos[[#This Row],[CodigoProyecto]],"!G",CELL("fila",INDIRECT(TablaDatosCompletos[[#This Row],[Referencia]]))+7))=0,"",INDIRECT(CONCATENATE(TablaDatosCompletos[[#This Row],[CodigoProyecto]],"!G",CELL("fila",INDIRECT(TablaDatosCompletos[[#This Row],[Referencia]]))+7)))</f>
        <v>RCR 37:Personas</v>
      </c>
    </row>
    <row r="393" spans="1:22" ht="87" x14ac:dyDescent="0.35">
      <c r="A393" s="128">
        <f>DatosGenerales!$D$7</f>
        <v>0</v>
      </c>
      <c r="B393" s="128">
        <f>DatosGenerales!$D$11</f>
        <v>0</v>
      </c>
      <c r="C393" s="128" cm="1">
        <f t="array" aca="1" ref="C393" ca="1">INDIRECT(CONCATENATE(TablaDatosCompletos[[#This Row],[CodigoProyecto]],"!$E$3"))</f>
        <v>0</v>
      </c>
      <c r="D393" s="128" t="str">
        <f ca="1">IF(TablaDatosCompletos[[#This Row],[Proyecto]]=0,"NO","SI")</f>
        <v>NO</v>
      </c>
      <c r="E393" s="129" t="s">
        <v>26</v>
      </c>
      <c r="F393" s="130" t="s">
        <v>227</v>
      </c>
      <c r="G393" s="131" t="s">
        <v>74</v>
      </c>
      <c r="H393" s="132" t="s">
        <v>49</v>
      </c>
      <c r="I393" s="133" t="s">
        <v>50</v>
      </c>
      <c r="J393" s="129" t="s">
        <v>109</v>
      </c>
      <c r="K393" s="134" t="s">
        <v>110</v>
      </c>
      <c r="L393" s="134" t="s">
        <v>750</v>
      </c>
      <c r="M393" s="135" t="str" cm="1">
        <f t="array" aca="1" ref="M393" ca="1">IF(INDIRECT(CONCATENATE(TablaDatosCompletos[[#This Row],[CodigoProyecto]],"!B",CELL("fila",INDIRECT(TablaDatosCompletos[[#This Row],[Referencia]]))))="Incluir","SI","NO")</f>
        <v>NO</v>
      </c>
      <c r="N393" s="136" cm="1">
        <f t="array" aca="1" ref="N393" ca="1">IF(TablaDatosCompletos[[#This Row],[UsarAI]]="NO",0,INDIRECT(CONCATENATE(TablaDatosCompletos[[#This Row],[CodigoProyecto]],"!E",CELL("fila",INDIRECT(TablaDatosCompletos[[#This Row],[Referencia]]))+2)))</f>
        <v>0</v>
      </c>
      <c r="O393" s="134" t="str" cm="1">
        <f t="array" aca="1" ref="O393" ca="1">IF(INDIRECT(CONCATENATE(TablaDatosCompletos[[#This Row],[CodigoProyecto]],"!E",CELL("fila",INDIRECT(TablaDatosCompletos[[#This Row],[Referencia]]))+6))=0,"",INDIRECT(CONCATENATE(TablaDatosCompletos[[#This Row],[CodigoProyecto]],"!E",CELL("fila",INDIRECT(TablaDatosCompletos[[#This Row],[Referencia]]))+6)))</f>
        <v>RCO30</v>
      </c>
      <c r="P393" s="134" t="str" cm="1">
        <f t="array" aca="1" ref="P393"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393" s="134" cm="1">
        <f t="array" aca="1" ref="Q393" ca="1">IF(TablaDatosCompletos[[#This Row],[UsarAI]]="NO",0,INDIRECT(CONCATENATE(TablaDatosCompletos[[#This Row],[CodigoProyecto]],"!H",CELL("fila",INDIRECT(TablaDatosCompletos[[#This Row],[Referencia]]))+6)))</f>
        <v>0</v>
      </c>
      <c r="R393" s="134" t="str" cm="1">
        <f t="array" aca="1" ref="R393" ca="1">IF(INDIRECT(CONCATENATE(TablaDatosCompletos[[#This Row],[CodigoProyecto]],"!G",CELL("fila",INDIRECT(TablaDatosCompletos[[#This Row],[Referencia]]))+6))=0,"",INDIRECT(CONCATENATE(TablaDatosCompletos[[#This Row],[CodigoProyecto]],"!G",CELL("fila",INDIRECT(TablaDatosCompletos[[#This Row],[Referencia]]))+6)))</f>
        <v>RCO 30: Km</v>
      </c>
      <c r="S393" s="137" t="str" cm="1">
        <f t="array" aca="1" ref="S393" ca="1">IF(INDIRECT(CONCATENATE(TablaDatosCompletos[[#This Row],[CodigoProyecto]],"!E",CELL("fila",INDIRECT(TablaDatosCompletos[[#This Row],[Referencia]]))+7))=0,"",INDIRECT(CONCATENATE(TablaDatosCompletos[[#This Row],[CodigoProyecto]],"!E",CELL("fila",INDIRECT(TablaDatosCompletos[[#This Row],[Referencia]]))+7)))</f>
        <v>RCR41</v>
      </c>
      <c r="T393" s="135" t="str" cm="1">
        <f t="array" aca="1" ref="T393"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393" s="135" cm="1">
        <f t="array" aca="1" ref="U393" ca="1">IF(TablaDatosCompletos[[#This Row],[UsarAI]]="NO",0,INDIRECT(CONCATENATE(TablaDatosCompletos[[#This Row],[CodigoProyecto]],"!H",CELL("fila",INDIRECT(TablaDatosCompletos[[#This Row],[Referencia]]))+7)))</f>
        <v>0</v>
      </c>
      <c r="V393" s="135" t="str" cm="1">
        <f t="array" aca="1" ref="V393" ca="1">IF(INDIRECT(CONCATENATE(TablaDatosCompletos[[#This Row],[CodigoProyecto]],"!G",CELL("fila",INDIRECT(TablaDatosCompletos[[#This Row],[Referencia]]))+7))=0,"",INDIRECT(CONCATENATE(TablaDatosCompletos[[#This Row],[CodigoProyecto]],"!G",CELL("fila",INDIRECT(TablaDatosCompletos[[#This Row],[Referencia]]))+7)))</f>
        <v>RCR 41: Personas</v>
      </c>
    </row>
    <row r="394" spans="1:22" ht="101.5" x14ac:dyDescent="0.35">
      <c r="A394" s="128">
        <f>DatosGenerales!$D$7</f>
        <v>0</v>
      </c>
      <c r="B394" s="128">
        <f>DatosGenerales!$D$11</f>
        <v>0</v>
      </c>
      <c r="C394" s="128" cm="1">
        <f t="array" aca="1" ref="C394" ca="1">INDIRECT(CONCATENATE(TablaDatosCompletos[[#This Row],[CodigoProyecto]],"!$E$3"))</f>
        <v>0</v>
      </c>
      <c r="D394" s="128" t="str">
        <f ca="1">IF(TablaDatosCompletos[[#This Row],[Proyecto]]=0,"NO","SI")</f>
        <v>NO</v>
      </c>
      <c r="E394" s="129" t="s">
        <v>26</v>
      </c>
      <c r="F394" s="130" t="s">
        <v>227</v>
      </c>
      <c r="G394" s="131" t="s">
        <v>74</v>
      </c>
      <c r="H394" s="132" t="s">
        <v>49</v>
      </c>
      <c r="I394" s="133" t="s">
        <v>50</v>
      </c>
      <c r="J394" s="129" t="s">
        <v>111</v>
      </c>
      <c r="K394" s="134" t="s">
        <v>112</v>
      </c>
      <c r="L394" s="134" t="s">
        <v>751</v>
      </c>
      <c r="M394" s="135" t="str" cm="1">
        <f t="array" aca="1" ref="M394" ca="1">IF(INDIRECT(CONCATENATE(TablaDatosCompletos[[#This Row],[CodigoProyecto]],"!B",CELL("fila",INDIRECT(TablaDatosCompletos[[#This Row],[Referencia]]))))="Incluir","SI","NO")</f>
        <v>NO</v>
      </c>
      <c r="N394" s="136" cm="1">
        <f t="array" aca="1" ref="N394" ca="1">IF(TablaDatosCompletos[[#This Row],[UsarAI]]="NO",0,INDIRECT(CONCATENATE(TablaDatosCompletos[[#This Row],[CodigoProyecto]],"!E",CELL("fila",INDIRECT(TablaDatosCompletos[[#This Row],[Referencia]]))+2)))</f>
        <v>0</v>
      </c>
      <c r="O394" s="134" t="str" cm="1">
        <f t="array" aca="1" ref="O394" ca="1">IF(INDIRECT(CONCATENATE(TablaDatosCompletos[[#This Row],[CodigoProyecto]],"!E",CELL("fila",INDIRECT(TablaDatosCompletos[[#This Row],[Referencia]]))+6))=0,"",INDIRECT(CONCATENATE(TablaDatosCompletos[[#This Row],[CodigoProyecto]],"!E",CELL("fila",INDIRECT(TablaDatosCompletos[[#This Row],[Referencia]]))+6)))</f>
        <v>RCO30</v>
      </c>
      <c r="P394" s="134" t="str" cm="1">
        <f t="array" aca="1" ref="P394" ca="1">IF(INDIRECT(CONCATENATE(TablaDatosCompletos[[#This Row],[CodigoProyecto]],"!F",CELL("fila",INDIRECT(TablaDatosCompletos[[#This Row],[Referencia]]))+6))=0,"",INDIRECT(CONCATENATE(TablaDatosCompletos[[#This Row],[CodigoProyecto]],"!F",CELL("fila",INDIRECT(TablaDatosCompletos[[#This Row],[Referencia]]))+6)))</f>
        <v>RCO 30: Longitud de las tuberías nuevas o
mejoradas para los sistemas de distribución
para el abastecimiento público de agua</v>
      </c>
      <c r="Q394" s="134" cm="1">
        <f t="array" aca="1" ref="Q394" ca="1">IF(TablaDatosCompletos[[#This Row],[UsarAI]]="NO",0,INDIRECT(CONCATENATE(TablaDatosCompletos[[#This Row],[CodigoProyecto]],"!H",CELL("fila",INDIRECT(TablaDatosCompletos[[#This Row],[Referencia]]))+6)))</f>
        <v>0</v>
      </c>
      <c r="R394" s="134" t="str" cm="1">
        <f t="array" aca="1" ref="R394" ca="1">IF(INDIRECT(CONCATENATE(TablaDatosCompletos[[#This Row],[CodigoProyecto]],"!G",CELL("fila",INDIRECT(TablaDatosCompletos[[#This Row],[Referencia]]))+6))=0,"",INDIRECT(CONCATENATE(TablaDatosCompletos[[#This Row],[CodigoProyecto]],"!G",CELL("fila",INDIRECT(TablaDatosCompletos[[#This Row],[Referencia]]))+6)))</f>
        <v>RCO 30: Km</v>
      </c>
      <c r="S394" s="137" t="str" cm="1">
        <f t="array" aca="1" ref="S394" ca="1">IF(INDIRECT(CONCATENATE(TablaDatosCompletos[[#This Row],[CodigoProyecto]],"!E",CELL("fila",INDIRECT(TablaDatosCompletos[[#This Row],[Referencia]]))+7))=0,"",INDIRECT(CONCATENATE(TablaDatosCompletos[[#This Row],[CodigoProyecto]],"!E",CELL("fila",INDIRECT(TablaDatosCompletos[[#This Row],[Referencia]]))+7)))</f>
        <v>RCR41</v>
      </c>
      <c r="T394" s="135" t="str" cm="1">
        <f t="array" aca="1" ref="T394" ca="1">IF(INDIRECT(CONCATENATE(TablaDatosCompletos[[#This Row],[CodigoProyecto]],"!F",CELL("fila",INDIRECT(TablaDatosCompletos[[#This Row],[Referencia]]))+7))=0,"",INDIRECT(CONCATENATE(TablaDatosCompletos[[#This Row],[CodigoProyecto]],"!F",CELL("fila",INDIRECT(TablaDatosCompletos[[#This Row],[Referencia]]))+7)))</f>
        <v>RCR 41: Población conectada a un
abastecimiento de agua mejorado</v>
      </c>
      <c r="U394" s="135" cm="1">
        <f t="array" aca="1" ref="U394" ca="1">IF(TablaDatosCompletos[[#This Row],[UsarAI]]="NO",0,INDIRECT(CONCATENATE(TablaDatosCompletos[[#This Row],[CodigoProyecto]],"!H",CELL("fila",INDIRECT(TablaDatosCompletos[[#This Row],[Referencia]]))+7)))</f>
        <v>0</v>
      </c>
      <c r="V394" s="135" t="str" cm="1">
        <f t="array" aca="1" ref="V394" ca="1">IF(INDIRECT(CONCATENATE(TablaDatosCompletos[[#This Row],[CodigoProyecto]],"!G",CELL("fila",INDIRECT(TablaDatosCompletos[[#This Row],[Referencia]]))+7))=0,"",INDIRECT(CONCATENATE(TablaDatosCompletos[[#This Row],[CodigoProyecto]],"!G",CELL("fila",INDIRECT(TablaDatosCompletos[[#This Row],[Referencia]]))+7)))</f>
        <v>RCR 41: Personas</v>
      </c>
    </row>
    <row r="395" spans="1:22" ht="101.5" x14ac:dyDescent="0.35">
      <c r="A395" s="128">
        <f>DatosGenerales!$D$7</f>
        <v>0</v>
      </c>
      <c r="B395" s="128">
        <f>DatosGenerales!$D$11</f>
        <v>0</v>
      </c>
      <c r="C395" s="128" cm="1">
        <f t="array" aca="1" ref="C395" ca="1">INDIRECT(CONCATENATE(TablaDatosCompletos[[#This Row],[CodigoProyecto]],"!$E$3"))</f>
        <v>0</v>
      </c>
      <c r="D395" s="128" t="str">
        <f ca="1">IF(TablaDatosCompletos[[#This Row],[Proyecto]]=0,"NO","SI")</f>
        <v>NO</v>
      </c>
      <c r="E395" s="129" t="s">
        <v>26</v>
      </c>
      <c r="F395" s="130" t="s">
        <v>227</v>
      </c>
      <c r="G395" s="131" t="s">
        <v>74</v>
      </c>
      <c r="H395" s="132" t="s">
        <v>49</v>
      </c>
      <c r="I395" s="133" t="s">
        <v>50</v>
      </c>
      <c r="J395" s="129" t="s">
        <v>113</v>
      </c>
      <c r="K395" s="134" t="s">
        <v>114</v>
      </c>
      <c r="L395" s="134" t="s">
        <v>752</v>
      </c>
      <c r="M395" s="135" t="str" cm="1">
        <f t="array" aca="1" ref="M395" ca="1">IF(INDIRECT(CONCATENATE(TablaDatosCompletos[[#This Row],[CodigoProyecto]],"!B",CELL("fila",INDIRECT(TablaDatosCompletos[[#This Row],[Referencia]]))))="Incluir","SI","NO")</f>
        <v>NO</v>
      </c>
      <c r="N395" s="136" cm="1">
        <f t="array" aca="1" ref="N395" ca="1">IF(TablaDatosCompletos[[#This Row],[UsarAI]]="NO",0,INDIRECT(CONCATENATE(TablaDatosCompletos[[#This Row],[CodigoProyecto]],"!E",CELL("fila",INDIRECT(TablaDatosCompletos[[#This Row],[Referencia]]))+2)))</f>
        <v>0</v>
      </c>
      <c r="O395" s="134" t="str" cm="1">
        <f t="array" aca="1" ref="O395" ca="1">IF(INDIRECT(CONCATENATE(TablaDatosCompletos[[#This Row],[CodigoProyecto]],"!E",CELL("fila",INDIRECT(TablaDatosCompletos[[#This Row],[Referencia]]))+6))=0,"",INDIRECT(CONCATENATE(TablaDatosCompletos[[#This Row],[CodigoProyecto]],"!E",CELL("fila",INDIRECT(TablaDatosCompletos[[#This Row],[Referencia]]))+6)))</f>
        <v>RCO31</v>
      </c>
      <c r="P395" s="134" t="str" cm="1">
        <f t="array" aca="1" ref="P395"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395" s="134" cm="1">
        <f t="array" aca="1" ref="Q395" ca="1">IF(TablaDatosCompletos[[#This Row],[UsarAI]]="NO",0,INDIRECT(CONCATENATE(TablaDatosCompletos[[#This Row],[CodigoProyecto]],"!H",CELL("fila",INDIRECT(TablaDatosCompletos[[#This Row],[Referencia]]))+6)))</f>
        <v>0</v>
      </c>
      <c r="R395" s="134" t="str" cm="1">
        <f t="array" aca="1" ref="R395" ca="1">IF(INDIRECT(CONCATENATE(TablaDatosCompletos[[#This Row],[CodigoProyecto]],"!G",CELL("fila",INDIRECT(TablaDatosCompletos[[#This Row],[Referencia]]))+6))=0,"",INDIRECT(CONCATENATE(TablaDatosCompletos[[#This Row],[CodigoProyecto]],"!G",CELL("fila",INDIRECT(TablaDatosCompletos[[#This Row],[Referencia]]))+6)))</f>
        <v>RCO31: Km</v>
      </c>
      <c r="S395" s="137" t="str" cm="1">
        <f t="array" aca="1" ref="S395" ca="1">IF(INDIRECT(CONCATENATE(TablaDatosCompletos[[#This Row],[CodigoProyecto]],"!E",CELL("fila",INDIRECT(TablaDatosCompletos[[#This Row],[Referencia]]))+7))=0,"",INDIRECT(CONCATENATE(TablaDatosCompletos[[#This Row],[CodigoProyecto]],"!E",CELL("fila",INDIRECT(TablaDatosCompletos[[#This Row],[Referencia]]))+7)))</f>
        <v>RCR42</v>
      </c>
      <c r="T395" s="135" t="str" cm="1">
        <f t="array" aca="1" ref="T395"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395" s="135" cm="1">
        <f t="array" aca="1" ref="U395" ca="1">IF(TablaDatosCompletos[[#This Row],[UsarAI]]="NO",0,INDIRECT(CONCATENATE(TablaDatosCompletos[[#This Row],[CodigoProyecto]],"!H",CELL("fila",INDIRECT(TablaDatosCompletos[[#This Row],[Referencia]]))+7)))</f>
        <v>0</v>
      </c>
      <c r="V395" s="135" t="str" cm="1">
        <f t="array" aca="1" ref="V395" ca="1">IF(INDIRECT(CONCATENATE(TablaDatosCompletos[[#This Row],[CodigoProyecto]],"!G",CELL("fila",INDIRECT(TablaDatosCompletos[[#This Row],[Referencia]]))+7))=0,"",INDIRECT(CONCATENATE(TablaDatosCompletos[[#This Row],[CodigoProyecto]],"!G",CELL("fila",INDIRECT(TablaDatosCompletos[[#This Row],[Referencia]]))+7)))</f>
        <v>RCR 42:  Personas</v>
      </c>
    </row>
    <row r="396" spans="1:22" ht="101.5" x14ac:dyDescent="0.35">
      <c r="A396" s="128">
        <f>DatosGenerales!$D$7</f>
        <v>0</v>
      </c>
      <c r="B396" s="128">
        <f>DatosGenerales!$D$11</f>
        <v>0</v>
      </c>
      <c r="C396" s="128" cm="1">
        <f t="array" aca="1" ref="C396" ca="1">INDIRECT(CONCATENATE(TablaDatosCompletos[[#This Row],[CodigoProyecto]],"!$E$3"))</f>
        <v>0</v>
      </c>
      <c r="D396" s="128" t="str">
        <f ca="1">IF(TablaDatosCompletos[[#This Row],[Proyecto]]=0,"NO","SI")</f>
        <v>NO</v>
      </c>
      <c r="E396" s="129" t="s">
        <v>26</v>
      </c>
      <c r="F396" s="130" t="s">
        <v>227</v>
      </c>
      <c r="G396" s="131" t="s">
        <v>74</v>
      </c>
      <c r="H396" s="132" t="s">
        <v>49</v>
      </c>
      <c r="I396" s="133" t="s">
        <v>50</v>
      </c>
      <c r="J396" s="129" t="s">
        <v>115</v>
      </c>
      <c r="K396" s="134" t="s">
        <v>116</v>
      </c>
      <c r="L396" s="134" t="s">
        <v>753</v>
      </c>
      <c r="M396" s="135" t="str" cm="1">
        <f t="array" aca="1" ref="M396" ca="1">IF(INDIRECT(CONCATENATE(TablaDatosCompletos[[#This Row],[CodigoProyecto]],"!B",CELL("fila",INDIRECT(TablaDatosCompletos[[#This Row],[Referencia]]))))="Incluir","SI","NO")</f>
        <v>NO</v>
      </c>
      <c r="N396" s="136" cm="1">
        <f t="array" aca="1" ref="N396" ca="1">IF(TablaDatosCompletos[[#This Row],[UsarAI]]="NO",0,INDIRECT(CONCATENATE(TablaDatosCompletos[[#This Row],[CodigoProyecto]],"!E",CELL("fila",INDIRECT(TablaDatosCompletos[[#This Row],[Referencia]]))+2)))</f>
        <v>0</v>
      </c>
      <c r="O396" s="134" t="str" cm="1">
        <f t="array" aca="1" ref="O396" ca="1">IF(INDIRECT(CONCATENATE(TablaDatosCompletos[[#This Row],[CodigoProyecto]],"!E",CELL("fila",INDIRECT(TablaDatosCompletos[[#This Row],[Referencia]]))+6))=0,"",INDIRECT(CONCATENATE(TablaDatosCompletos[[#This Row],[CodigoProyecto]],"!E",CELL("fila",INDIRECT(TablaDatosCompletos[[#This Row],[Referencia]]))+6)))</f>
        <v>RCO32</v>
      </c>
      <c r="P396" s="134" t="str" cm="1">
        <f t="array" aca="1" ref="P396" ca="1">IF(INDIRECT(CONCATENATE(TablaDatosCompletos[[#This Row],[CodigoProyecto]],"!F",CELL("fila",INDIRECT(TablaDatosCompletos[[#This Row],[Referencia]]))+6))=0,"",INDIRECT(CONCATENATE(TablaDatosCompletos[[#This Row],[CodigoProyecto]],"!F",CELL("fila",INDIRECT(TablaDatosCompletos[[#This Row],[Referencia]]))+6)))</f>
        <v>RCO 32: Capacidad nueva o mejorada para el
tratamiento de aguas residuales</v>
      </c>
      <c r="Q396" s="134" cm="1">
        <f t="array" aca="1" ref="Q396" ca="1">IF(TablaDatosCompletos[[#This Row],[UsarAI]]="NO",0,INDIRECT(CONCATENATE(TablaDatosCompletos[[#This Row],[CodigoProyecto]],"!H",CELL("fila",INDIRECT(TablaDatosCompletos[[#This Row],[Referencia]]))+6)))</f>
        <v>0</v>
      </c>
      <c r="R396" s="134" t="str" cm="1">
        <f t="array" aca="1" ref="R396" ca="1">IF(INDIRECT(CONCATENATE(TablaDatosCompletos[[#This Row],[CodigoProyecto]],"!G",CELL("fila",INDIRECT(TablaDatosCompletos[[#This Row],[Referencia]]))+6))=0,"",INDIRECT(CONCATENATE(TablaDatosCompletos[[#This Row],[CodigoProyecto]],"!G",CELL("fila",INDIRECT(TablaDatosCompletos[[#This Row],[Referencia]]))+6)))</f>
        <v>RCO32: Equivalente de población</v>
      </c>
      <c r="S396" s="137" t="str" cm="1">
        <f t="array" aca="1" ref="S396" ca="1">IF(INDIRECT(CONCATENATE(TablaDatosCompletos[[#This Row],[CodigoProyecto]],"!E",CELL("fila",INDIRECT(TablaDatosCompletos[[#This Row],[Referencia]]))+7))=0,"",INDIRECT(CONCATENATE(TablaDatosCompletos[[#This Row],[CodigoProyecto]],"!E",CELL("fila",INDIRECT(TablaDatosCompletos[[#This Row],[Referencia]]))+7)))</f>
        <v>RCR42</v>
      </c>
      <c r="T396" s="135" t="str" cm="1">
        <f t="array" aca="1" ref="T396"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396" s="135" cm="1">
        <f t="array" aca="1" ref="U396" ca="1">IF(TablaDatosCompletos[[#This Row],[UsarAI]]="NO",0,INDIRECT(CONCATENATE(TablaDatosCompletos[[#This Row],[CodigoProyecto]],"!H",CELL("fila",INDIRECT(TablaDatosCompletos[[#This Row],[Referencia]]))+7)))</f>
        <v>0</v>
      </c>
      <c r="V396" s="135" t="str" cm="1">
        <f t="array" aca="1" ref="V396" ca="1">IF(INDIRECT(CONCATENATE(TablaDatosCompletos[[#This Row],[CodigoProyecto]],"!G",CELL("fila",INDIRECT(TablaDatosCompletos[[#This Row],[Referencia]]))+7))=0,"",INDIRECT(CONCATENATE(TablaDatosCompletos[[#This Row],[CodigoProyecto]],"!G",CELL("fila",INDIRECT(TablaDatosCompletos[[#This Row],[Referencia]]))+7)))</f>
        <v>RCR 42:  Personas</v>
      </c>
    </row>
    <row r="397" spans="1:22" ht="101.5" x14ac:dyDescent="0.35">
      <c r="A397" s="128">
        <f>DatosGenerales!$D$7</f>
        <v>0</v>
      </c>
      <c r="B397" s="128">
        <f>DatosGenerales!$D$11</f>
        <v>0</v>
      </c>
      <c r="C397" s="128" cm="1">
        <f t="array" aca="1" ref="C397" ca="1">INDIRECT(CONCATENATE(TablaDatosCompletos[[#This Row],[CodigoProyecto]],"!$E$3"))</f>
        <v>0</v>
      </c>
      <c r="D397" s="128" t="str">
        <f ca="1">IF(TablaDatosCompletos[[#This Row],[Proyecto]]=0,"NO","SI")</f>
        <v>NO</v>
      </c>
      <c r="E397" s="129" t="s">
        <v>26</v>
      </c>
      <c r="F397" s="130" t="s">
        <v>227</v>
      </c>
      <c r="G397" s="131" t="s">
        <v>74</v>
      </c>
      <c r="H397" s="132" t="s">
        <v>49</v>
      </c>
      <c r="I397" s="133" t="s">
        <v>50</v>
      </c>
      <c r="J397" s="129" t="s">
        <v>117</v>
      </c>
      <c r="K397" s="134" t="s">
        <v>118</v>
      </c>
      <c r="L397" s="134" t="s">
        <v>754</v>
      </c>
      <c r="M397" s="135" t="str" cm="1">
        <f t="array" aca="1" ref="M397" ca="1">IF(INDIRECT(CONCATENATE(TablaDatosCompletos[[#This Row],[CodigoProyecto]],"!B",CELL("fila",INDIRECT(TablaDatosCompletos[[#This Row],[Referencia]]))))="Incluir","SI","NO")</f>
        <v>NO</v>
      </c>
      <c r="N397" s="136" cm="1">
        <f t="array" aca="1" ref="N397" ca="1">IF(TablaDatosCompletos[[#This Row],[UsarAI]]="NO",0,INDIRECT(CONCATENATE(TablaDatosCompletos[[#This Row],[CodigoProyecto]],"!E",CELL("fila",INDIRECT(TablaDatosCompletos[[#This Row],[Referencia]]))+2)))</f>
        <v>0</v>
      </c>
      <c r="O397" s="134" t="str" cm="1">
        <f t="array" aca="1" ref="O397" ca="1">IF(INDIRECT(CONCATENATE(TablaDatosCompletos[[#This Row],[CodigoProyecto]],"!E",CELL("fila",INDIRECT(TablaDatosCompletos[[#This Row],[Referencia]]))+6))=0,"",INDIRECT(CONCATENATE(TablaDatosCompletos[[#This Row],[CodigoProyecto]],"!E",CELL("fila",INDIRECT(TablaDatosCompletos[[#This Row],[Referencia]]))+6)))</f>
        <v>RCO31</v>
      </c>
      <c r="P397" s="134" t="str" cm="1">
        <f t="array" aca="1" ref="P397" ca="1">IF(INDIRECT(CONCATENATE(TablaDatosCompletos[[#This Row],[CodigoProyecto]],"!F",CELL("fila",INDIRECT(TablaDatosCompletos[[#This Row],[Referencia]]))+6))=0,"",INDIRECT(CONCATENATE(TablaDatosCompletos[[#This Row],[CodigoProyecto]],"!F",CELL("fila",INDIRECT(TablaDatosCompletos[[#This Row],[Referencia]]))+6)))</f>
        <v>RCO31 Longitud de tuberías nuevas o mejoradas para la red pública de recogida de aguas residuales</v>
      </c>
      <c r="Q397" s="134" cm="1">
        <f t="array" aca="1" ref="Q397" ca="1">IF(TablaDatosCompletos[[#This Row],[UsarAI]]="NO",0,INDIRECT(CONCATENATE(TablaDatosCompletos[[#This Row],[CodigoProyecto]],"!H",CELL("fila",INDIRECT(TablaDatosCompletos[[#This Row],[Referencia]]))+6)))</f>
        <v>0</v>
      </c>
      <c r="R397" s="134" t="str" cm="1">
        <f t="array" aca="1" ref="R397" ca="1">IF(INDIRECT(CONCATENATE(TablaDatosCompletos[[#This Row],[CodigoProyecto]],"!G",CELL("fila",INDIRECT(TablaDatosCompletos[[#This Row],[Referencia]]))+6))=0,"",INDIRECT(CONCATENATE(TablaDatosCompletos[[#This Row],[CodigoProyecto]],"!G",CELL("fila",INDIRECT(TablaDatosCompletos[[#This Row],[Referencia]]))+6)))</f>
        <v>RCO31: Km</v>
      </c>
      <c r="S397" s="137" t="str" cm="1">
        <f t="array" aca="1" ref="S397" ca="1">IF(INDIRECT(CONCATENATE(TablaDatosCompletos[[#This Row],[CodigoProyecto]],"!E",CELL("fila",INDIRECT(TablaDatosCompletos[[#This Row],[Referencia]]))+7))=0,"",INDIRECT(CONCATENATE(TablaDatosCompletos[[#This Row],[CodigoProyecto]],"!E",CELL("fila",INDIRECT(TablaDatosCompletos[[#This Row],[Referencia]]))+7)))</f>
        <v>RCR42</v>
      </c>
      <c r="T397" s="135" t="str" cm="1">
        <f t="array" aca="1" ref="T397" ca="1">IF(INDIRECT(CONCATENATE(TablaDatosCompletos[[#This Row],[CodigoProyecto]],"!F",CELL("fila",INDIRECT(TablaDatosCompletos[[#This Row],[Referencia]]))+7))=0,"",INDIRECT(CONCATENATE(TablaDatosCompletos[[#This Row],[CodigoProyecto]],"!F",CELL("fila",INDIRECT(TablaDatosCompletos[[#This Row],[Referencia]]))+7)))</f>
        <v>RCR 42: Población conectada, como mínimo,
a una planta secundaria de tratamiento de
aguas residuales</v>
      </c>
      <c r="U397" s="135" cm="1">
        <f t="array" aca="1" ref="U397" ca="1">IF(TablaDatosCompletos[[#This Row],[UsarAI]]="NO",0,INDIRECT(CONCATENATE(TablaDatosCompletos[[#This Row],[CodigoProyecto]],"!H",CELL("fila",INDIRECT(TablaDatosCompletos[[#This Row],[Referencia]]))+7)))</f>
        <v>0</v>
      </c>
      <c r="V397" s="135" t="str" cm="1">
        <f t="array" aca="1" ref="V397" ca="1">IF(INDIRECT(CONCATENATE(TablaDatosCompletos[[#This Row],[CodigoProyecto]],"!G",CELL("fila",INDIRECT(TablaDatosCompletos[[#This Row],[Referencia]]))+7))=0,"",INDIRECT(CONCATENATE(TablaDatosCompletos[[#This Row],[CodigoProyecto]],"!G",CELL("fila",INDIRECT(TablaDatosCompletos[[#This Row],[Referencia]]))+7)))</f>
        <v>RCR 42:  Personas</v>
      </c>
    </row>
    <row r="398" spans="1:22" ht="58" x14ac:dyDescent="0.35">
      <c r="A398" s="128">
        <f>DatosGenerales!$D$7</f>
        <v>0</v>
      </c>
      <c r="B398" s="128">
        <f>DatosGenerales!$D$11</f>
        <v>0</v>
      </c>
      <c r="C398" s="128" cm="1">
        <f t="array" aca="1" ref="C398" ca="1">INDIRECT(CONCATENATE(TablaDatosCompletos[[#This Row],[CodigoProyecto]],"!$E$3"))</f>
        <v>0</v>
      </c>
      <c r="D398" s="128" t="str">
        <f ca="1">IF(TablaDatosCompletos[[#This Row],[Proyecto]]=0,"NO","SI")</f>
        <v>NO</v>
      </c>
      <c r="E398" s="129" t="s">
        <v>26</v>
      </c>
      <c r="F398" s="130" t="s">
        <v>227</v>
      </c>
      <c r="G398" s="131" t="s">
        <v>74</v>
      </c>
      <c r="H398" s="132" t="s">
        <v>51</v>
      </c>
      <c r="I398" s="133" t="s">
        <v>52</v>
      </c>
      <c r="J398" s="129" t="s">
        <v>119</v>
      </c>
      <c r="K398" s="134" t="s">
        <v>120</v>
      </c>
      <c r="L398" s="134" t="s">
        <v>755</v>
      </c>
      <c r="M398" s="135" t="str" cm="1">
        <f t="array" aca="1" ref="M398" ca="1">IF(INDIRECT(CONCATENATE(TablaDatosCompletos[[#This Row],[CodigoProyecto]],"!B",CELL("fila",INDIRECT(TablaDatosCompletos[[#This Row],[Referencia]]))))="Incluir","SI","NO")</f>
        <v>NO</v>
      </c>
      <c r="N398" s="136" cm="1">
        <f t="array" aca="1" ref="N398" ca="1">IF(TablaDatosCompletos[[#This Row],[UsarAI]]="NO",0,INDIRECT(CONCATENATE(TablaDatosCompletos[[#This Row],[CodigoProyecto]],"!E",CELL("fila",INDIRECT(TablaDatosCompletos[[#This Row],[Referencia]]))+2)))</f>
        <v>0</v>
      </c>
      <c r="O398" s="134" t="str" cm="1">
        <f t="array" aca="1" ref="O398" ca="1">IF(INDIRECT(CONCATENATE(TablaDatosCompletos[[#This Row],[CodigoProyecto]],"!E",CELL("fila",INDIRECT(TablaDatosCompletos[[#This Row],[Referencia]]))+6))=0,"",INDIRECT(CONCATENATE(TablaDatosCompletos[[#This Row],[CodigoProyecto]],"!E",CELL("fila",INDIRECT(TablaDatosCompletos[[#This Row],[Referencia]]))+6)))</f>
        <v>RCO34</v>
      </c>
      <c r="P398" s="134" t="str" cm="1">
        <f t="array" aca="1" ref="P398"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98" s="134" cm="1">
        <f t="array" aca="1" ref="Q398" ca="1">IF(TablaDatosCompletos[[#This Row],[UsarAI]]="NO",0,INDIRECT(CONCATENATE(TablaDatosCompletos[[#This Row],[CodigoProyecto]],"!H",CELL("fila",INDIRECT(TablaDatosCompletos[[#This Row],[Referencia]]))+6)))</f>
        <v>0</v>
      </c>
      <c r="R398" s="134" t="str" cm="1">
        <f t="array" aca="1" ref="R398" ca="1">IF(INDIRECT(CONCATENATE(TablaDatosCompletos[[#This Row],[CodigoProyecto]],"!G",CELL("fila",INDIRECT(TablaDatosCompletos[[#This Row],[Referencia]]))+6))=0,"",INDIRECT(CONCATENATE(TablaDatosCompletos[[#This Row],[CodigoProyecto]],"!G",CELL("fila",INDIRECT(TablaDatosCompletos[[#This Row],[Referencia]]))+6)))</f>
        <v>RCO 34: Toneladas/año</v>
      </c>
      <c r="S398" s="137" t="str" cm="1">
        <f t="array" aca="1" ref="S398" ca="1">IF(INDIRECT(CONCATENATE(TablaDatosCompletos[[#This Row],[CodigoProyecto]],"!E",CELL("fila",INDIRECT(TablaDatosCompletos[[#This Row],[Referencia]]))+7))=0,"",INDIRECT(CONCATENATE(TablaDatosCompletos[[#This Row],[CodigoProyecto]],"!E",CELL("fila",INDIRECT(TablaDatosCompletos[[#This Row],[Referencia]]))+7)))</f>
        <v>RCR103</v>
      </c>
      <c r="T398" s="135" t="str" cm="1">
        <f t="array" aca="1" ref="T398"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98" s="135" cm="1">
        <f t="array" aca="1" ref="U398" ca="1">IF(TablaDatosCompletos[[#This Row],[UsarAI]]="NO",0,INDIRECT(CONCATENATE(TablaDatosCompletos[[#This Row],[CodigoProyecto]],"!H",CELL("fila",INDIRECT(TablaDatosCompletos[[#This Row],[Referencia]]))+7)))</f>
        <v>0</v>
      </c>
      <c r="V398" s="135" t="str" cm="1">
        <f t="array" aca="1" ref="V398" ca="1">IF(INDIRECT(CONCATENATE(TablaDatosCompletos[[#This Row],[CodigoProyecto]],"!G",CELL("fila",INDIRECT(TablaDatosCompletos[[#This Row],[Referencia]]))+7))=0,"",INDIRECT(CONCATENATE(TablaDatosCompletos[[#This Row],[CodigoProyecto]],"!G",CELL("fila",INDIRECT(TablaDatosCompletos[[#This Row],[Referencia]]))+7)))</f>
        <v>RCR 103: Toneladas/ año</v>
      </c>
    </row>
    <row r="399" spans="1:22" ht="43.5" x14ac:dyDescent="0.35">
      <c r="A399" s="128">
        <f>DatosGenerales!$D$7</f>
        <v>0</v>
      </c>
      <c r="B399" s="128">
        <f>DatosGenerales!$D$11</f>
        <v>0</v>
      </c>
      <c r="C399" s="128" cm="1">
        <f t="array" aca="1" ref="C399" ca="1">INDIRECT(CONCATENATE(TablaDatosCompletos[[#This Row],[CodigoProyecto]],"!$E$3"))</f>
        <v>0</v>
      </c>
      <c r="D399" s="128" t="str">
        <f ca="1">IF(TablaDatosCompletos[[#This Row],[Proyecto]]=0,"NO","SI")</f>
        <v>NO</v>
      </c>
      <c r="E399" s="129" t="s">
        <v>26</v>
      </c>
      <c r="F399" s="130" t="s">
        <v>227</v>
      </c>
      <c r="G399" s="131" t="s">
        <v>74</v>
      </c>
      <c r="H399" s="132" t="s">
        <v>51</v>
      </c>
      <c r="I399" s="133" t="s">
        <v>52</v>
      </c>
      <c r="J399" s="129" t="s">
        <v>121</v>
      </c>
      <c r="K399" s="134" t="s">
        <v>122</v>
      </c>
      <c r="L399" s="134" t="s">
        <v>756</v>
      </c>
      <c r="M399" s="135" t="str" cm="1">
        <f t="array" aca="1" ref="M399" ca="1">IF(INDIRECT(CONCATENATE(TablaDatosCompletos[[#This Row],[CodigoProyecto]],"!B",CELL("fila",INDIRECT(TablaDatosCompletos[[#This Row],[Referencia]]))))="Incluir","SI","NO")</f>
        <v>NO</v>
      </c>
      <c r="N399" s="136" cm="1">
        <f t="array" aca="1" ref="N399" ca="1">IF(TablaDatosCompletos[[#This Row],[UsarAI]]="NO",0,INDIRECT(CONCATENATE(TablaDatosCompletos[[#This Row],[CodigoProyecto]],"!E",CELL("fila",INDIRECT(TablaDatosCompletos[[#This Row],[Referencia]]))+2)))</f>
        <v>0</v>
      </c>
      <c r="O399" s="134" t="str" cm="1">
        <f t="array" aca="1" ref="O399" ca="1">IF(INDIRECT(CONCATENATE(TablaDatosCompletos[[#This Row],[CodigoProyecto]],"!E",CELL("fila",INDIRECT(TablaDatosCompletos[[#This Row],[Referencia]]))+6))=0,"",INDIRECT(CONCATENATE(TablaDatosCompletos[[#This Row],[CodigoProyecto]],"!E",CELL("fila",INDIRECT(TablaDatosCompletos[[#This Row],[Referencia]]))+6)))</f>
        <v>RCO34</v>
      </c>
      <c r="P399" s="134" t="str" cm="1">
        <f t="array" aca="1" ref="P399"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399" s="134" cm="1">
        <f t="array" aca="1" ref="Q399" ca="1">IF(TablaDatosCompletos[[#This Row],[UsarAI]]="NO",0,INDIRECT(CONCATENATE(TablaDatosCompletos[[#This Row],[CodigoProyecto]],"!H",CELL("fila",INDIRECT(TablaDatosCompletos[[#This Row],[Referencia]]))+6)))</f>
        <v>0</v>
      </c>
      <c r="R399" s="134" t="str" cm="1">
        <f t="array" aca="1" ref="R399" ca="1">IF(INDIRECT(CONCATENATE(TablaDatosCompletos[[#This Row],[CodigoProyecto]],"!G",CELL("fila",INDIRECT(TablaDatosCompletos[[#This Row],[Referencia]]))+6))=0,"",INDIRECT(CONCATENATE(TablaDatosCompletos[[#This Row],[CodigoProyecto]],"!G",CELL("fila",INDIRECT(TablaDatosCompletos[[#This Row],[Referencia]]))+6)))</f>
        <v>RCO 34: Toneladas/año</v>
      </c>
      <c r="S399" s="137" t="str" cm="1">
        <f t="array" aca="1" ref="S399" ca="1">IF(INDIRECT(CONCATENATE(TablaDatosCompletos[[#This Row],[CodigoProyecto]],"!E",CELL("fila",INDIRECT(TablaDatosCompletos[[#This Row],[Referencia]]))+7))=0,"",INDIRECT(CONCATENATE(TablaDatosCompletos[[#This Row],[CodigoProyecto]],"!E",CELL("fila",INDIRECT(TablaDatosCompletos[[#This Row],[Referencia]]))+7)))</f>
        <v>RCR103</v>
      </c>
      <c r="T399" s="135" t="str" cm="1">
        <f t="array" aca="1" ref="T399"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399" s="135" cm="1">
        <f t="array" aca="1" ref="U399" ca="1">IF(TablaDatosCompletos[[#This Row],[UsarAI]]="NO",0,INDIRECT(CONCATENATE(TablaDatosCompletos[[#This Row],[CodigoProyecto]],"!H",CELL("fila",INDIRECT(TablaDatosCompletos[[#This Row],[Referencia]]))+7)))</f>
        <v>0</v>
      </c>
      <c r="V399" s="135" t="str" cm="1">
        <f t="array" aca="1" ref="V399" ca="1">IF(INDIRECT(CONCATENATE(TablaDatosCompletos[[#This Row],[CodigoProyecto]],"!G",CELL("fila",INDIRECT(TablaDatosCompletos[[#This Row],[Referencia]]))+7))=0,"",INDIRECT(CONCATENATE(TablaDatosCompletos[[#This Row],[CodigoProyecto]],"!G",CELL("fila",INDIRECT(TablaDatosCompletos[[#This Row],[Referencia]]))+7)))</f>
        <v>RCR 103: Toneladas/ año</v>
      </c>
    </row>
    <row r="400" spans="1:22" ht="58" x14ac:dyDescent="0.35">
      <c r="A400" s="128">
        <f>DatosGenerales!$D$7</f>
        <v>0</v>
      </c>
      <c r="B400" s="128">
        <f>DatosGenerales!$D$11</f>
        <v>0</v>
      </c>
      <c r="C400" s="128" cm="1">
        <f t="array" aca="1" ref="C400" ca="1">INDIRECT(CONCATENATE(TablaDatosCompletos[[#This Row],[CodigoProyecto]],"!$E$3"))</f>
        <v>0</v>
      </c>
      <c r="D400" s="128" t="str">
        <f ca="1">IF(TablaDatosCompletos[[#This Row],[Proyecto]]=0,"NO","SI")</f>
        <v>NO</v>
      </c>
      <c r="E400" s="129" t="s">
        <v>26</v>
      </c>
      <c r="F400" s="130" t="s">
        <v>227</v>
      </c>
      <c r="G400" s="131" t="s">
        <v>74</v>
      </c>
      <c r="H400" s="132" t="s">
        <v>51</v>
      </c>
      <c r="I400" s="133" t="s">
        <v>52</v>
      </c>
      <c r="J400" s="129" t="s">
        <v>123</v>
      </c>
      <c r="K400" s="134" t="s">
        <v>124</v>
      </c>
      <c r="L400" s="134" t="s">
        <v>757</v>
      </c>
      <c r="M400" s="135" t="str" cm="1">
        <f t="array" aca="1" ref="M400" ca="1">IF(INDIRECT(CONCATENATE(TablaDatosCompletos[[#This Row],[CodigoProyecto]],"!B",CELL("fila",INDIRECT(TablaDatosCompletos[[#This Row],[Referencia]]))))="Incluir","SI","NO")</f>
        <v>NO</v>
      </c>
      <c r="N400" s="136" cm="1">
        <f t="array" aca="1" ref="N400" ca="1">IF(TablaDatosCompletos[[#This Row],[UsarAI]]="NO",0,INDIRECT(CONCATENATE(TablaDatosCompletos[[#This Row],[CodigoProyecto]],"!E",CELL("fila",INDIRECT(TablaDatosCompletos[[#This Row],[Referencia]]))+2)))</f>
        <v>0</v>
      </c>
      <c r="O400" s="134" t="str" cm="1">
        <f t="array" aca="1" ref="O400" ca="1">IF(INDIRECT(CONCATENATE(TablaDatosCompletos[[#This Row],[CodigoProyecto]],"!E",CELL("fila",INDIRECT(TablaDatosCompletos[[#This Row],[Referencia]]))+6))=0,"",INDIRECT(CONCATENATE(TablaDatosCompletos[[#This Row],[CodigoProyecto]],"!E",CELL("fila",INDIRECT(TablaDatosCompletos[[#This Row],[Referencia]]))+6)))</f>
        <v>RCO34</v>
      </c>
      <c r="P400" s="134" t="str" cm="1">
        <f t="array" aca="1" ref="P400" ca="1">IF(INDIRECT(CONCATENATE(TablaDatosCompletos[[#This Row],[CodigoProyecto]],"!F",CELL("fila",INDIRECT(TablaDatosCompletos[[#This Row],[Referencia]]))+6))=0,"",INDIRECT(CONCATENATE(TablaDatosCompletos[[#This Row],[CodigoProyecto]],"!F",CELL("fila",INDIRECT(TablaDatosCompletos[[#This Row],[Referencia]]))+6)))</f>
        <v>RCO 34: Capacidad adicional para el reciclaje
de residuos</v>
      </c>
      <c r="Q400" s="134" cm="1">
        <f t="array" aca="1" ref="Q400" ca="1">IF(TablaDatosCompletos[[#This Row],[UsarAI]]="NO",0,INDIRECT(CONCATENATE(TablaDatosCompletos[[#This Row],[CodigoProyecto]],"!H",CELL("fila",INDIRECT(TablaDatosCompletos[[#This Row],[Referencia]]))+6)))</f>
        <v>0</v>
      </c>
      <c r="R400" s="134" t="str" cm="1">
        <f t="array" aca="1" ref="R400" ca="1">IF(INDIRECT(CONCATENATE(TablaDatosCompletos[[#This Row],[CodigoProyecto]],"!G",CELL("fila",INDIRECT(TablaDatosCompletos[[#This Row],[Referencia]]))+6))=0,"",INDIRECT(CONCATENATE(TablaDatosCompletos[[#This Row],[CodigoProyecto]],"!G",CELL("fila",INDIRECT(TablaDatosCompletos[[#This Row],[Referencia]]))+6)))</f>
        <v>RCO 34: Toneladas/año</v>
      </c>
      <c r="S400" s="137" t="str" cm="1">
        <f t="array" aca="1" ref="S400" ca="1">IF(INDIRECT(CONCATENATE(TablaDatosCompletos[[#This Row],[CodigoProyecto]],"!E",CELL("fila",INDIRECT(TablaDatosCompletos[[#This Row],[Referencia]]))+7))=0,"",INDIRECT(CONCATENATE(TablaDatosCompletos[[#This Row],[CodigoProyecto]],"!E",CELL("fila",INDIRECT(TablaDatosCompletos[[#This Row],[Referencia]]))+7)))</f>
        <v>RCR103</v>
      </c>
      <c r="T400" s="135" t="str" cm="1">
        <f t="array" aca="1" ref="T400" ca="1">IF(INDIRECT(CONCATENATE(TablaDatosCompletos[[#This Row],[CodigoProyecto]],"!F",CELL("fila",INDIRECT(TablaDatosCompletos[[#This Row],[Referencia]]))+7))=0,"",INDIRECT(CONCATENATE(TablaDatosCompletos[[#This Row],[CodigoProyecto]],"!F",CELL("fila",INDIRECT(TablaDatosCompletos[[#This Row],[Referencia]]))+7)))</f>
        <v>RCR103 Residuos recogidos de manera selectiva</v>
      </c>
      <c r="U400" s="135" cm="1">
        <f t="array" aca="1" ref="U400" ca="1">IF(TablaDatosCompletos[[#This Row],[UsarAI]]="NO",0,INDIRECT(CONCATENATE(TablaDatosCompletos[[#This Row],[CodigoProyecto]],"!H",CELL("fila",INDIRECT(TablaDatosCompletos[[#This Row],[Referencia]]))+7)))</f>
        <v>0</v>
      </c>
      <c r="V400" s="135" t="str" cm="1">
        <f t="array" aca="1" ref="V400" ca="1">IF(INDIRECT(CONCATENATE(TablaDatosCompletos[[#This Row],[CodigoProyecto]],"!G",CELL("fila",INDIRECT(TablaDatosCompletos[[#This Row],[Referencia]]))+7))=0,"",INDIRECT(CONCATENATE(TablaDatosCompletos[[#This Row],[CodigoProyecto]],"!G",CELL("fila",INDIRECT(TablaDatosCompletos[[#This Row],[Referencia]]))+7)))</f>
        <v>RCR 103: Toneladas/ año</v>
      </c>
    </row>
    <row r="401" spans="1:22" ht="116" x14ac:dyDescent="0.35">
      <c r="A401" s="128">
        <f>DatosGenerales!$D$7</f>
        <v>0</v>
      </c>
      <c r="B401" s="128">
        <f>DatosGenerales!$D$11</f>
        <v>0</v>
      </c>
      <c r="C401" s="128" cm="1">
        <f t="array" aca="1" ref="C401" ca="1">INDIRECT(CONCATENATE(TablaDatosCompletos[[#This Row],[CodigoProyecto]],"!$E$3"))</f>
        <v>0</v>
      </c>
      <c r="D401" s="128" t="str">
        <f ca="1">IF(TablaDatosCompletos[[#This Row],[Proyecto]]=0,"NO","SI")</f>
        <v>NO</v>
      </c>
      <c r="E401" s="129" t="s">
        <v>26</v>
      </c>
      <c r="F401" s="130" t="s">
        <v>227</v>
      </c>
      <c r="G401" s="131" t="s">
        <v>74</v>
      </c>
      <c r="H401" s="132" t="s">
        <v>51</v>
      </c>
      <c r="I401" s="133" t="s">
        <v>52</v>
      </c>
      <c r="J401" s="129" t="s">
        <v>125</v>
      </c>
      <c r="K401" s="134" t="s">
        <v>126</v>
      </c>
      <c r="L401" s="134" t="s">
        <v>758</v>
      </c>
      <c r="M401" s="135" t="str" cm="1">
        <f t="array" aca="1" ref="M401" ca="1">IF(INDIRECT(CONCATENATE(TablaDatosCompletos[[#This Row],[CodigoProyecto]],"!B",CELL("fila",INDIRECT(TablaDatosCompletos[[#This Row],[Referencia]]))))="Incluir","SI","NO")</f>
        <v>NO</v>
      </c>
      <c r="N401" s="136" cm="1">
        <f t="array" aca="1" ref="N401" ca="1">IF(TablaDatosCompletos[[#This Row],[UsarAI]]="NO",0,INDIRECT(CONCATENATE(TablaDatosCompletos[[#This Row],[CodigoProyecto]],"!E",CELL("fila",INDIRECT(TablaDatosCompletos[[#This Row],[Referencia]]))+2)))</f>
        <v>0</v>
      </c>
      <c r="O401" s="134" t="str" cm="1">
        <f t="array" aca="1" ref="O401" ca="1">IF(INDIRECT(CONCATENATE(TablaDatosCompletos[[#This Row],[CodigoProyecto]],"!E",CELL("fila",INDIRECT(TablaDatosCompletos[[#This Row],[Referencia]]))+6))=0,"",INDIRECT(CONCATENATE(TablaDatosCompletos[[#This Row],[CodigoProyecto]],"!E",CELL("fila",INDIRECT(TablaDatosCompletos[[#This Row],[Referencia]]))+6)))</f>
        <v>RCO38</v>
      </c>
      <c r="P401" s="134" t="str" cm="1">
        <f t="array" aca="1" ref="P401"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401" s="134" cm="1">
        <f t="array" aca="1" ref="Q401" ca="1">IF(TablaDatosCompletos[[#This Row],[UsarAI]]="NO",0,INDIRECT(CONCATENATE(TablaDatosCompletos[[#This Row],[CodigoProyecto]],"!H",CELL("fila",INDIRECT(TablaDatosCompletos[[#This Row],[Referencia]]))+6)))</f>
        <v>0</v>
      </c>
      <c r="R401" s="134" t="str" cm="1">
        <f t="array" aca="1" ref="R401" ca="1">IF(INDIRECT(CONCATENATE(TablaDatosCompletos[[#This Row],[CodigoProyecto]],"!G",CELL("fila",INDIRECT(TablaDatosCompletos[[#This Row],[Referencia]]))+6))=0,"",INDIRECT(CONCATENATE(TablaDatosCompletos[[#This Row],[CodigoProyecto]],"!G",CELL("fila",INDIRECT(TablaDatosCompletos[[#This Row],[Referencia]]))+6)))</f>
        <v>RCO 38: Hectáreas</v>
      </c>
      <c r="S401" s="137" t="str" cm="1">
        <f t="array" aca="1" ref="S401" ca="1">IF(INDIRECT(CONCATENATE(TablaDatosCompletos[[#This Row],[CodigoProyecto]],"!E",CELL("fila",INDIRECT(TablaDatosCompletos[[#This Row],[Referencia]]))+7))=0,"",INDIRECT(CONCATENATE(TablaDatosCompletos[[#This Row],[CodigoProyecto]],"!E",CELL("fila",INDIRECT(TablaDatosCompletos[[#This Row],[Referencia]]))+7)))</f>
        <v>RCR52</v>
      </c>
      <c r="T401" s="135" t="str" cm="1">
        <f t="array" aca="1" ref="T401"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401" s="135" cm="1">
        <f t="array" aca="1" ref="U401" ca="1">IF(TablaDatosCompletos[[#This Row],[UsarAI]]="NO",0,INDIRECT(CONCATENATE(TablaDatosCompletos[[#This Row],[CodigoProyecto]],"!H",CELL("fila",INDIRECT(TablaDatosCompletos[[#This Row],[Referencia]]))+7)))</f>
        <v>0</v>
      </c>
      <c r="V401" s="135" t="str" cm="1">
        <f t="array" aca="1" ref="V401" ca="1">IF(INDIRECT(CONCATENATE(TablaDatosCompletos[[#This Row],[CodigoProyecto]],"!G",CELL("fila",INDIRECT(TablaDatosCompletos[[#This Row],[Referencia]]))+7))=0,"",INDIRECT(CONCATENATE(TablaDatosCompletos[[#This Row],[CodigoProyecto]],"!G",CELL("fila",INDIRECT(TablaDatosCompletos[[#This Row],[Referencia]]))+7)))</f>
        <v>RCR 52: Hectáreas</v>
      </c>
    </row>
    <row r="402" spans="1:22" ht="116" x14ac:dyDescent="0.35">
      <c r="A402" s="128">
        <f>DatosGenerales!$D$7</f>
        <v>0</v>
      </c>
      <c r="B402" s="128">
        <f>DatosGenerales!$D$11</f>
        <v>0</v>
      </c>
      <c r="C402" s="128" cm="1">
        <f t="array" aca="1" ref="C402" ca="1">INDIRECT(CONCATENATE(TablaDatosCompletos[[#This Row],[CodigoProyecto]],"!$E$3"))</f>
        <v>0</v>
      </c>
      <c r="D402" s="128" t="str">
        <f ca="1">IF(TablaDatosCompletos[[#This Row],[Proyecto]]=0,"NO","SI")</f>
        <v>NO</v>
      </c>
      <c r="E402" s="129" t="s">
        <v>26</v>
      </c>
      <c r="F402" s="130" t="s">
        <v>227</v>
      </c>
      <c r="G402" s="131" t="s">
        <v>74</v>
      </c>
      <c r="H402" s="132" t="s">
        <v>51</v>
      </c>
      <c r="I402" s="133" t="s">
        <v>52</v>
      </c>
      <c r="J402" s="129" t="s">
        <v>127</v>
      </c>
      <c r="K402" s="134" t="s">
        <v>128</v>
      </c>
      <c r="L402" s="134" t="s">
        <v>759</v>
      </c>
      <c r="M402" s="135" t="str" cm="1">
        <f t="array" aca="1" ref="M402" ca="1">IF(INDIRECT(CONCATENATE(TablaDatosCompletos[[#This Row],[CodigoProyecto]],"!B",CELL("fila",INDIRECT(TablaDatosCompletos[[#This Row],[Referencia]]))))="Incluir","SI","NO")</f>
        <v>NO</v>
      </c>
      <c r="N402" s="136" cm="1">
        <f t="array" aca="1" ref="N402" ca="1">IF(TablaDatosCompletos[[#This Row],[UsarAI]]="NO",0,INDIRECT(CONCATENATE(TablaDatosCompletos[[#This Row],[CodigoProyecto]],"!E",CELL("fila",INDIRECT(TablaDatosCompletos[[#This Row],[Referencia]]))+2)))</f>
        <v>0</v>
      </c>
      <c r="O402" s="134" t="str" cm="1">
        <f t="array" aca="1" ref="O402" ca="1">IF(INDIRECT(CONCATENATE(TablaDatosCompletos[[#This Row],[CodigoProyecto]],"!E",CELL("fila",INDIRECT(TablaDatosCompletos[[#This Row],[Referencia]]))+6))=0,"",INDIRECT(CONCATENATE(TablaDatosCompletos[[#This Row],[CodigoProyecto]],"!E",CELL("fila",INDIRECT(TablaDatosCompletos[[#This Row],[Referencia]]))+6)))</f>
        <v>RCO38</v>
      </c>
      <c r="P402" s="134" t="str" cm="1">
        <f t="array" aca="1" ref="P402"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402" s="134" cm="1">
        <f t="array" aca="1" ref="Q402" ca="1">IF(TablaDatosCompletos[[#This Row],[UsarAI]]="NO",0,INDIRECT(CONCATENATE(TablaDatosCompletos[[#This Row],[CodigoProyecto]],"!H",CELL("fila",INDIRECT(TablaDatosCompletos[[#This Row],[Referencia]]))+6)))</f>
        <v>0</v>
      </c>
      <c r="R402" s="134" t="str" cm="1">
        <f t="array" aca="1" ref="R402" ca="1">IF(INDIRECT(CONCATENATE(TablaDatosCompletos[[#This Row],[CodigoProyecto]],"!G",CELL("fila",INDIRECT(TablaDatosCompletos[[#This Row],[Referencia]]))+6))=0,"",INDIRECT(CONCATENATE(TablaDatosCompletos[[#This Row],[CodigoProyecto]],"!G",CELL("fila",INDIRECT(TablaDatosCompletos[[#This Row],[Referencia]]))+6)))</f>
        <v>RCO 38: Hectáreas</v>
      </c>
      <c r="S402" s="137" t="str" cm="1">
        <f t="array" aca="1" ref="S402" ca="1">IF(INDIRECT(CONCATENATE(TablaDatosCompletos[[#This Row],[CodigoProyecto]],"!E",CELL("fila",INDIRECT(TablaDatosCompletos[[#This Row],[Referencia]]))+7))=0,"",INDIRECT(CONCATENATE(TablaDatosCompletos[[#This Row],[CodigoProyecto]],"!E",CELL("fila",INDIRECT(TablaDatosCompletos[[#This Row],[Referencia]]))+7)))</f>
        <v>RCR52</v>
      </c>
      <c r="T402" s="135" t="str" cm="1">
        <f t="array" aca="1" ref="T402" ca="1">IF(INDIRECT(CONCATENATE(TablaDatosCompletos[[#This Row],[CodigoProyecto]],"!F",CELL("fila",INDIRECT(TablaDatosCompletos[[#This Row],[Referencia]]))+7))=0,"",INDIRECT(CONCATENATE(TablaDatosCompletos[[#This Row],[CodigoProyecto]],"!F",CELL("fila",INDIRECT(TablaDatosCompletos[[#This Row],[Referencia]]))+7)))</f>
        <v>RCR 52: Suelos rehabilitados utilizados para zonas verdes, vivienda social, actividades económicas u otros usos</v>
      </c>
      <c r="U402" s="135" cm="1">
        <f t="array" aca="1" ref="U402" ca="1">IF(TablaDatosCompletos[[#This Row],[UsarAI]]="NO",0,INDIRECT(CONCATENATE(TablaDatosCompletos[[#This Row],[CodigoProyecto]],"!H",CELL("fila",INDIRECT(TablaDatosCompletos[[#This Row],[Referencia]]))+7)))</f>
        <v>0</v>
      </c>
      <c r="V402" s="135" t="str" cm="1">
        <f t="array" aca="1" ref="V402" ca="1">IF(INDIRECT(CONCATENATE(TablaDatosCompletos[[#This Row],[CodigoProyecto]],"!G",CELL("fila",INDIRECT(TablaDatosCompletos[[#This Row],[Referencia]]))+7))=0,"",INDIRECT(CONCATENATE(TablaDatosCompletos[[#This Row],[CodigoProyecto]],"!G",CELL("fila",INDIRECT(TablaDatosCompletos[[#This Row],[Referencia]]))+7)))</f>
        <v>RCR 52: Hectáreas</v>
      </c>
    </row>
    <row r="403" spans="1:22" ht="72.5" x14ac:dyDescent="0.35">
      <c r="A403" s="128">
        <f>DatosGenerales!$D$7</f>
        <v>0</v>
      </c>
      <c r="B403" s="128">
        <f>DatosGenerales!$D$11</f>
        <v>0</v>
      </c>
      <c r="C403" s="128" cm="1">
        <f t="array" aca="1" ref="C403" ca="1">INDIRECT(CONCATENATE(TablaDatosCompletos[[#This Row],[CodigoProyecto]],"!$E$3"))</f>
        <v>0</v>
      </c>
      <c r="D403" s="128" t="str">
        <f ca="1">IF(TablaDatosCompletos[[#This Row],[Proyecto]]=0,"NO","SI")</f>
        <v>NO</v>
      </c>
      <c r="E403" s="129" t="s">
        <v>26</v>
      </c>
      <c r="F403" s="130" t="s">
        <v>227</v>
      </c>
      <c r="G403" s="131" t="s">
        <v>74</v>
      </c>
      <c r="H403" s="132" t="s">
        <v>53</v>
      </c>
      <c r="I403" s="133" t="s">
        <v>54</v>
      </c>
      <c r="J403" s="129" t="s">
        <v>129</v>
      </c>
      <c r="K403" s="134" t="s">
        <v>130</v>
      </c>
      <c r="L403" s="134" t="s">
        <v>760</v>
      </c>
      <c r="M403" s="135" t="str" cm="1">
        <f t="array" aca="1" ref="M403" ca="1">IF(INDIRECT(CONCATENATE(TablaDatosCompletos[[#This Row],[CodigoProyecto]],"!B",CELL("fila",INDIRECT(TablaDatosCompletos[[#This Row],[Referencia]]))))="Incluir","SI","NO")</f>
        <v>NO</v>
      </c>
      <c r="N403" s="136" cm="1">
        <f t="array" aca="1" ref="N403" ca="1">IF(TablaDatosCompletos[[#This Row],[UsarAI]]="NO",0,INDIRECT(CONCATENATE(TablaDatosCompletos[[#This Row],[CodigoProyecto]],"!E",CELL("fila",INDIRECT(TablaDatosCompletos[[#This Row],[Referencia]]))+2)))</f>
        <v>0</v>
      </c>
      <c r="O403" s="134" t="str" cm="1">
        <f t="array" aca="1" ref="O403" ca="1">IF(INDIRECT(CONCATENATE(TablaDatosCompletos[[#This Row],[CodigoProyecto]],"!E",CELL("fila",INDIRECT(TablaDatosCompletos[[#This Row],[Referencia]]))+6))=0,"",INDIRECT(CONCATENATE(TablaDatosCompletos[[#This Row],[CodigoProyecto]],"!E",CELL("fila",INDIRECT(TablaDatosCompletos[[#This Row],[Referencia]]))+6)))</f>
        <v>RCO38</v>
      </c>
      <c r="P403" s="134" t="str" cm="1">
        <f t="array" aca="1" ref="P403"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403" s="134" cm="1">
        <f t="array" aca="1" ref="Q403" ca="1">IF(TablaDatosCompletos[[#This Row],[UsarAI]]="NO",0,INDIRECT(CONCATENATE(TablaDatosCompletos[[#This Row],[CodigoProyecto]],"!H",CELL("fila",INDIRECT(TablaDatosCompletos[[#This Row],[Referencia]]))+6)))</f>
        <v>0</v>
      </c>
      <c r="R403" s="134" t="str" cm="1">
        <f t="array" aca="1" ref="R403" ca="1">IF(INDIRECT(CONCATENATE(TablaDatosCompletos[[#This Row],[CodigoProyecto]],"!G",CELL("fila",INDIRECT(TablaDatosCompletos[[#This Row],[Referencia]]))+6))=0,"",INDIRECT(CONCATENATE(TablaDatosCompletos[[#This Row],[CodigoProyecto]],"!G",CELL("fila",INDIRECT(TablaDatosCompletos[[#This Row],[Referencia]]))+6)))</f>
        <v>RCO 38: Hectáreas</v>
      </c>
      <c r="S403" s="137" t="str" cm="1">
        <f t="array" aca="1" ref="S403" ca="1">IF(INDIRECT(CONCATENATE(TablaDatosCompletos[[#This Row],[CodigoProyecto]],"!E",CELL("fila",INDIRECT(TablaDatosCompletos[[#This Row],[Referencia]]))+7))=0,"",INDIRECT(CONCATENATE(TablaDatosCompletos[[#This Row],[CodigoProyecto]],"!E",CELL("fila",INDIRECT(TablaDatosCompletos[[#This Row],[Referencia]]))+7)))</f>
        <v>RCR50</v>
      </c>
      <c r="T403" s="135" t="str" cm="1">
        <f t="array" aca="1" ref="T403" ca="1">IF(INDIRECT(CONCATENATE(TablaDatosCompletos[[#This Row],[CodigoProyecto]],"!F",CELL("fila",INDIRECT(TablaDatosCompletos[[#This Row],[Referencia]]))+7))=0,"",INDIRECT(CONCATENATE(TablaDatosCompletos[[#This Row],[CodigoProyecto]],"!F",CELL("fila",INDIRECT(TablaDatosCompletos[[#This Row],[Referencia]]))+7)))</f>
        <v>RCR 50: Población que se beneficia de
medidas en favor de la calidad del aire*</v>
      </c>
      <c r="U403" s="135" cm="1">
        <f t="array" aca="1" ref="U403" ca="1">IF(TablaDatosCompletos[[#This Row],[UsarAI]]="NO",0,INDIRECT(CONCATENATE(TablaDatosCompletos[[#This Row],[CodigoProyecto]],"!H",CELL("fila",INDIRECT(TablaDatosCompletos[[#This Row],[Referencia]]))+7)))</f>
        <v>0</v>
      </c>
      <c r="V403" s="135" t="str" cm="1">
        <f t="array" aca="1" ref="V403" ca="1">IF(INDIRECT(CONCATENATE(TablaDatosCompletos[[#This Row],[CodigoProyecto]],"!G",CELL("fila",INDIRECT(TablaDatosCompletos[[#This Row],[Referencia]]))+7))=0,"",INDIRECT(CONCATENATE(TablaDatosCompletos[[#This Row],[CodigoProyecto]],"!G",CELL("fila",INDIRECT(TablaDatosCompletos[[#This Row],[Referencia]]))+7)))</f>
        <v>RCR 50: Personas</v>
      </c>
    </row>
    <row r="404" spans="1:22" ht="72.5" x14ac:dyDescent="0.35">
      <c r="A404" s="128">
        <f>DatosGenerales!$D$7</f>
        <v>0</v>
      </c>
      <c r="B404" s="128">
        <f>DatosGenerales!$D$11</f>
        <v>0</v>
      </c>
      <c r="C404" s="128" cm="1">
        <f t="array" aca="1" ref="C404" ca="1">INDIRECT(CONCATENATE(TablaDatosCompletos[[#This Row],[CodigoProyecto]],"!$E$3"))</f>
        <v>0</v>
      </c>
      <c r="D404" s="128" t="str">
        <f ca="1">IF(TablaDatosCompletos[[#This Row],[Proyecto]]=0,"NO","SI")</f>
        <v>NO</v>
      </c>
      <c r="E404" s="129" t="s">
        <v>26</v>
      </c>
      <c r="F404" s="130" t="s">
        <v>227</v>
      </c>
      <c r="G404" s="131" t="s">
        <v>74</v>
      </c>
      <c r="H404" s="132" t="s">
        <v>53</v>
      </c>
      <c r="I404" s="133" t="s">
        <v>54</v>
      </c>
      <c r="J404" s="129" t="s">
        <v>131</v>
      </c>
      <c r="K404" s="134" t="s">
        <v>132</v>
      </c>
      <c r="L404" s="134" t="s">
        <v>761</v>
      </c>
      <c r="M404" s="135" t="str" cm="1">
        <f t="array" aca="1" ref="M404" ca="1">IF(INDIRECT(CONCATENATE(TablaDatosCompletos[[#This Row],[CodigoProyecto]],"!B",CELL("fila",INDIRECT(TablaDatosCompletos[[#This Row],[Referencia]]))))="Incluir","SI","NO")</f>
        <v>NO</v>
      </c>
      <c r="N404" s="136" cm="1">
        <f t="array" aca="1" ref="N404" ca="1">IF(TablaDatosCompletos[[#This Row],[UsarAI]]="NO",0,INDIRECT(CONCATENATE(TablaDatosCompletos[[#This Row],[CodigoProyecto]],"!E",CELL("fila",INDIRECT(TablaDatosCompletos[[#This Row],[Referencia]]))+2)))</f>
        <v>0</v>
      </c>
      <c r="O404" s="134" t="str" cm="1">
        <f t="array" aca="1" ref="O404" ca="1">IF(INDIRECT(CONCATENATE(TablaDatosCompletos[[#This Row],[CodigoProyecto]],"!E",CELL("fila",INDIRECT(TablaDatosCompletos[[#This Row],[Referencia]]))+6))=0,"",INDIRECT(CONCATENATE(TablaDatosCompletos[[#This Row],[CodigoProyecto]],"!E",CELL("fila",INDIRECT(TablaDatosCompletos[[#This Row],[Referencia]]))+6)))</f>
        <v>RCO38</v>
      </c>
      <c r="P404" s="134" t="str" cm="1">
        <f t="array" aca="1" ref="P404"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404" s="134" cm="1">
        <f t="array" aca="1" ref="Q404" ca="1">IF(TablaDatosCompletos[[#This Row],[UsarAI]]="NO",0,INDIRECT(CONCATENATE(TablaDatosCompletos[[#This Row],[CodigoProyecto]],"!H",CELL("fila",INDIRECT(TablaDatosCompletos[[#This Row],[Referencia]]))+6)))</f>
        <v>0</v>
      </c>
      <c r="R404" s="134" t="str" cm="1">
        <f t="array" aca="1" ref="R404" ca="1">IF(INDIRECT(CONCATENATE(TablaDatosCompletos[[#This Row],[CodigoProyecto]],"!G",CELL("fila",INDIRECT(TablaDatosCompletos[[#This Row],[Referencia]]))+6))=0,"",INDIRECT(CONCATENATE(TablaDatosCompletos[[#This Row],[CodigoProyecto]],"!G",CELL("fila",INDIRECT(TablaDatosCompletos[[#This Row],[Referencia]]))+6)))</f>
        <v>RCO 38: Hectáreas</v>
      </c>
      <c r="S404" s="137" t="str" cm="1">
        <f t="array" aca="1" ref="S404" ca="1">IF(INDIRECT(CONCATENATE(TablaDatosCompletos[[#This Row],[CodigoProyecto]],"!E",CELL("fila",INDIRECT(TablaDatosCompletos[[#This Row],[Referencia]]))+7))=0,"",INDIRECT(CONCATENATE(TablaDatosCompletos[[#This Row],[CodigoProyecto]],"!E",CELL("fila",INDIRECT(TablaDatosCompletos[[#This Row],[Referencia]]))+7)))</f>
        <v>RCR95</v>
      </c>
      <c r="T404" s="135" t="str" cm="1">
        <f t="array" aca="1" ref="T404"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404" s="135" cm="1">
        <f t="array" aca="1" ref="U404" ca="1">IF(TablaDatosCompletos[[#This Row],[UsarAI]]="NO",0,INDIRECT(CONCATENATE(TablaDatosCompletos[[#This Row],[CodigoProyecto]],"!H",CELL("fila",INDIRECT(TablaDatosCompletos[[#This Row],[Referencia]]))+7)))</f>
        <v>0</v>
      </c>
      <c r="V404" s="135" t="str" cm="1">
        <f t="array" aca="1" ref="V404" ca="1">IF(INDIRECT(CONCATENATE(TablaDatosCompletos[[#This Row],[CodigoProyecto]],"!G",CELL("fila",INDIRECT(TablaDatosCompletos[[#This Row],[Referencia]]))+7))=0,"",INDIRECT(CONCATENATE(TablaDatosCompletos[[#This Row],[CodigoProyecto]],"!G",CELL("fila",INDIRECT(TablaDatosCompletos[[#This Row],[Referencia]]))+7)))</f>
        <v>RCR 95: Personas</v>
      </c>
    </row>
    <row r="405" spans="1:22" ht="145" x14ac:dyDescent="0.35">
      <c r="A405" s="128">
        <f>DatosGenerales!$D$7</f>
        <v>0</v>
      </c>
      <c r="B405" s="128">
        <f>DatosGenerales!$D$11</f>
        <v>0</v>
      </c>
      <c r="C405" s="128" cm="1">
        <f t="array" aca="1" ref="C405" ca="1">INDIRECT(CONCATENATE(TablaDatosCompletos[[#This Row],[CodigoProyecto]],"!$E$3"))</f>
        <v>0</v>
      </c>
      <c r="D405" s="128" t="str">
        <f ca="1">IF(TablaDatosCompletos[[#This Row],[Proyecto]]=0,"NO","SI")</f>
        <v>NO</v>
      </c>
      <c r="E405" s="129" t="s">
        <v>26</v>
      </c>
      <c r="F405" s="130" t="s">
        <v>227</v>
      </c>
      <c r="G405" s="131" t="s">
        <v>74</v>
      </c>
      <c r="H405" s="132" t="s">
        <v>53</v>
      </c>
      <c r="I405" s="133" t="s">
        <v>54</v>
      </c>
      <c r="J405" s="129" t="s">
        <v>133</v>
      </c>
      <c r="K405" s="134" t="s">
        <v>134</v>
      </c>
      <c r="L405" s="134" t="s">
        <v>762</v>
      </c>
      <c r="M405" s="135" t="str" cm="1">
        <f t="array" aca="1" ref="M405" ca="1">IF(INDIRECT(CONCATENATE(TablaDatosCompletos[[#This Row],[CodigoProyecto]],"!B",CELL("fila",INDIRECT(TablaDatosCompletos[[#This Row],[Referencia]]))))="Incluir","SI","NO")</f>
        <v>NO</v>
      </c>
      <c r="N405" s="136" cm="1">
        <f t="array" aca="1" ref="N405" ca="1">IF(TablaDatosCompletos[[#This Row],[UsarAI]]="NO",0,INDIRECT(CONCATENATE(TablaDatosCompletos[[#This Row],[CodigoProyecto]],"!E",CELL("fila",INDIRECT(TablaDatosCompletos[[#This Row],[Referencia]]))+2)))</f>
        <v>0</v>
      </c>
      <c r="O405" s="134" t="str" cm="1">
        <f t="array" aca="1" ref="O405" ca="1">IF(INDIRECT(CONCATENATE(TablaDatosCompletos[[#This Row],[CodigoProyecto]],"!E",CELL("fila",INDIRECT(TablaDatosCompletos[[#This Row],[Referencia]]))+6))=0,"",INDIRECT(CONCATENATE(TablaDatosCompletos[[#This Row],[CodigoProyecto]],"!E",CELL("fila",INDIRECT(TablaDatosCompletos[[#This Row],[Referencia]]))+6)))</f>
        <v>RCO38</v>
      </c>
      <c r="P405" s="134" t="str" cm="1">
        <f t="array" aca="1" ref="P405" ca="1">IF(INDIRECT(CONCATENATE(TablaDatosCompletos[[#This Row],[CodigoProyecto]],"!F",CELL("fila",INDIRECT(TablaDatosCompletos[[#This Row],[Referencia]]))+6))=0,"",INDIRECT(CONCATENATE(TablaDatosCompletos[[#This Row],[CodigoProyecto]],"!F",CELL("fila",INDIRECT(TablaDatosCompletos[[#This Row],[Referencia]]))+6)))</f>
        <v>Superficie de los suelos rehabilitados
apoyados</v>
      </c>
      <c r="Q405" s="134" cm="1">
        <f t="array" aca="1" ref="Q405" ca="1">IF(TablaDatosCompletos[[#This Row],[UsarAI]]="NO",0,INDIRECT(CONCATENATE(TablaDatosCompletos[[#This Row],[CodigoProyecto]],"!H",CELL("fila",INDIRECT(TablaDatosCompletos[[#This Row],[Referencia]]))+6)))</f>
        <v>0</v>
      </c>
      <c r="R405" s="134" t="str" cm="1">
        <f t="array" aca="1" ref="R405" ca="1">IF(INDIRECT(CONCATENATE(TablaDatosCompletos[[#This Row],[CodigoProyecto]],"!G",CELL("fila",INDIRECT(TablaDatosCompletos[[#This Row],[Referencia]]))+6))=0,"",INDIRECT(CONCATENATE(TablaDatosCompletos[[#This Row],[CodigoProyecto]],"!G",CELL("fila",INDIRECT(TablaDatosCompletos[[#This Row],[Referencia]]))+6)))</f>
        <v>RCO 38: Hectáreas</v>
      </c>
      <c r="S405" s="137" t="str" cm="1">
        <f t="array" aca="1" ref="S405" ca="1">IF(INDIRECT(CONCATENATE(TablaDatosCompletos[[#This Row],[CodigoProyecto]],"!E",CELL("fila",INDIRECT(TablaDatosCompletos[[#This Row],[Referencia]]))+7))=0,"",INDIRECT(CONCATENATE(TablaDatosCompletos[[#This Row],[CodigoProyecto]],"!E",CELL("fila",INDIRECT(TablaDatosCompletos[[#This Row],[Referencia]]))+7)))</f>
        <v>RCR95</v>
      </c>
      <c r="T405" s="135" t="str" cm="1">
        <f t="array" aca="1" ref="T405" ca="1">IF(INDIRECT(CONCATENATE(TablaDatosCompletos[[#This Row],[CodigoProyecto]],"!F",CELL("fila",INDIRECT(TablaDatosCompletos[[#This Row],[Referencia]]))+7))=0,"",INDIRECT(CONCATENATE(TablaDatosCompletos[[#This Row],[CodigoProyecto]],"!F",CELL("fila",INDIRECT(TablaDatosCompletos[[#This Row],[Referencia]]))+7)))</f>
        <v>RCR 95: Población que tiene acceso a
infraestructuras verdes nuevas o mejoradas*</v>
      </c>
      <c r="U405" s="135" cm="1">
        <f t="array" aca="1" ref="U405" ca="1">IF(TablaDatosCompletos[[#This Row],[UsarAI]]="NO",0,INDIRECT(CONCATENATE(TablaDatosCompletos[[#This Row],[CodigoProyecto]],"!H",CELL("fila",INDIRECT(TablaDatosCompletos[[#This Row],[Referencia]]))+7)))</f>
        <v>0</v>
      </c>
      <c r="V405" s="135" t="str" cm="1">
        <f t="array" aca="1" ref="V405" ca="1">IF(INDIRECT(CONCATENATE(TablaDatosCompletos[[#This Row],[CodigoProyecto]],"!G",CELL("fila",INDIRECT(TablaDatosCompletos[[#This Row],[Referencia]]))+7))=0,"",INDIRECT(CONCATENATE(TablaDatosCompletos[[#This Row],[CodigoProyecto]],"!G",CELL("fila",INDIRECT(TablaDatosCompletos[[#This Row],[Referencia]]))+7)))</f>
        <v>RCR 95: Personas</v>
      </c>
    </row>
    <row r="406" spans="1:22" ht="72.5" x14ac:dyDescent="0.35">
      <c r="A406" s="128">
        <f>DatosGenerales!$D$7</f>
        <v>0</v>
      </c>
      <c r="B406" s="128">
        <f>DatosGenerales!$D$11</f>
        <v>0</v>
      </c>
      <c r="C406" s="128" cm="1">
        <f t="array" aca="1" ref="C406" ca="1">INDIRECT(CONCATENATE(TablaDatosCompletos[[#This Row],[CodigoProyecto]],"!$E$3"))</f>
        <v>0</v>
      </c>
      <c r="D406" s="128" t="str">
        <f ca="1">IF(TablaDatosCompletos[[#This Row],[Proyecto]]=0,"NO","SI")</f>
        <v>NO</v>
      </c>
      <c r="E406" s="129" t="s">
        <v>26</v>
      </c>
      <c r="F406" s="130" t="s">
        <v>258</v>
      </c>
      <c r="G406" s="131" t="s">
        <v>135</v>
      </c>
      <c r="H406" s="132" t="s">
        <v>55</v>
      </c>
      <c r="I406" s="133" t="s">
        <v>56</v>
      </c>
      <c r="J406" s="129" t="s">
        <v>136</v>
      </c>
      <c r="K406" s="134" t="s">
        <v>137</v>
      </c>
      <c r="L406" s="134" t="s">
        <v>763</v>
      </c>
      <c r="M406" s="135" t="str" cm="1">
        <f t="array" aca="1" ref="M406" ca="1">IF(INDIRECT(CONCATENATE(TablaDatosCompletos[[#This Row],[CodigoProyecto]],"!B",CELL("fila",INDIRECT(TablaDatosCompletos[[#This Row],[Referencia]]))))="Incluir","SI","NO")</f>
        <v>NO</v>
      </c>
      <c r="N406" s="136" cm="1">
        <f t="array" aca="1" ref="N406" ca="1">IF(TablaDatosCompletos[[#This Row],[UsarAI]]="NO",0,INDIRECT(CONCATENATE(TablaDatosCompletos[[#This Row],[CodigoProyecto]],"!E",CELL("fila",INDIRECT(TablaDatosCompletos[[#This Row],[Referencia]]))+2)))</f>
        <v>0</v>
      </c>
      <c r="O406" s="134" t="str" cm="1">
        <f t="array" aca="1" ref="O406" ca="1">IF(INDIRECT(CONCATENATE(TablaDatosCompletos[[#This Row],[CodigoProyecto]],"!E",CELL("fila",INDIRECT(TablaDatosCompletos[[#This Row],[Referencia]]))+6))=0,"",INDIRECT(CONCATENATE(TablaDatosCompletos[[#This Row],[CodigoProyecto]],"!E",CELL("fila",INDIRECT(TablaDatosCompletos[[#This Row],[Referencia]]))+6)))</f>
        <v>RCO65</v>
      </c>
      <c r="P406" s="134" t="str" cm="1">
        <f t="array" aca="1" ref="P406" ca="1">IF(INDIRECT(CONCATENATE(TablaDatosCompletos[[#This Row],[CodigoProyecto]],"!F",CELL("fila",INDIRECT(TablaDatosCompletos[[#This Row],[Referencia]]))+6))=0,"",INDIRECT(CONCATENATE(TablaDatosCompletos[[#This Row],[CodigoProyecto]],"!F",CELL("fila",INDIRECT(TablaDatosCompletos[[#This Row],[Referencia]]))+6)))</f>
        <v>RCO 65: Capacidad de las viviendas sociales nuevas o modernizadas</v>
      </c>
      <c r="Q406" s="134" cm="1">
        <f t="array" aca="1" ref="Q406" ca="1">IF(TablaDatosCompletos[[#This Row],[UsarAI]]="NO",0,INDIRECT(CONCATENATE(TablaDatosCompletos[[#This Row],[CodigoProyecto]],"!H",CELL("fila",INDIRECT(TablaDatosCompletos[[#This Row],[Referencia]]))+6)))</f>
        <v>0</v>
      </c>
      <c r="R406" s="134" t="str" cm="1">
        <f t="array" aca="1" ref="R406" ca="1">IF(INDIRECT(CONCATENATE(TablaDatosCompletos[[#This Row],[CodigoProyecto]],"!G",CELL("fila",INDIRECT(TablaDatosCompletos[[#This Row],[Referencia]]))+6))=0,"",INDIRECT(CONCATENATE(TablaDatosCompletos[[#This Row],[CodigoProyecto]],"!G",CELL("fila",INDIRECT(TablaDatosCompletos[[#This Row],[Referencia]]))+6)))</f>
        <v>RCO 65: Viviendas</v>
      </c>
      <c r="S406" s="137" t="str" cm="1">
        <f t="array" aca="1" ref="S406" ca="1">IF(INDIRECT(CONCATENATE(TablaDatosCompletos[[#This Row],[CodigoProyecto]],"!E",CELL("fila",INDIRECT(TablaDatosCompletos[[#This Row],[Referencia]]))+7))=0,"",INDIRECT(CONCATENATE(TablaDatosCompletos[[#This Row],[CodigoProyecto]],"!E",CELL("fila",INDIRECT(TablaDatosCompletos[[#This Row],[Referencia]]))+7)))</f>
        <v>RCR67</v>
      </c>
      <c r="T406" s="135" t="str" cm="1">
        <f t="array" aca="1" ref="T406" ca="1">IF(INDIRECT(CONCATENATE(TablaDatosCompletos[[#This Row],[CodigoProyecto]],"!F",CELL("fila",INDIRECT(TablaDatosCompletos[[#This Row],[Referencia]]))+7))=0,"",INDIRECT(CONCATENATE(TablaDatosCompletos[[#This Row],[CodigoProyecto]],"!F",CELL("fila",INDIRECT(TablaDatosCompletos[[#This Row],[Referencia]]))+7)))</f>
        <v>RCR 67:Usuarios anuales de las viviendas sociales nuevas o modernizadas</v>
      </c>
      <c r="U406" s="135" cm="1">
        <f t="array" aca="1" ref="U406" ca="1">IF(TablaDatosCompletos[[#This Row],[UsarAI]]="NO",0,INDIRECT(CONCATENATE(TablaDatosCompletos[[#This Row],[CodigoProyecto]],"!H",CELL("fila",INDIRECT(TablaDatosCompletos[[#This Row],[Referencia]]))+7)))</f>
        <v>0</v>
      </c>
      <c r="V406" s="135" t="str" cm="1">
        <f t="array" aca="1" ref="V406" ca="1">IF(INDIRECT(CONCATENATE(TablaDatosCompletos[[#This Row],[CodigoProyecto]],"!G",CELL("fila",INDIRECT(TablaDatosCompletos[[#This Row],[Referencia]]))+7))=0,"",INDIRECT(CONCATENATE(TablaDatosCompletos[[#This Row],[CodigoProyecto]],"!G",CELL("fila",INDIRECT(TablaDatosCompletos[[#This Row],[Referencia]]))+7)))</f>
        <v>RCR 67: Usuarios/año</v>
      </c>
    </row>
    <row r="407" spans="1:22" ht="130.5" x14ac:dyDescent="0.35">
      <c r="A407" s="128">
        <f>DatosGenerales!$D$7</f>
        <v>0</v>
      </c>
      <c r="B407" s="128">
        <f>DatosGenerales!$D$11</f>
        <v>0</v>
      </c>
      <c r="C407" s="128" cm="1">
        <f t="array" aca="1" ref="C407" ca="1">INDIRECT(CONCATENATE(TablaDatosCompletos[[#This Row],[CodigoProyecto]],"!$E$3"))</f>
        <v>0</v>
      </c>
      <c r="D407" s="128" t="str">
        <f ca="1">IF(TablaDatosCompletos[[#This Row],[Proyecto]]=0,"NO","SI")</f>
        <v>NO</v>
      </c>
      <c r="E407" s="129" t="s">
        <v>26</v>
      </c>
      <c r="F407" s="130" t="s">
        <v>258</v>
      </c>
      <c r="G407" s="131" t="s">
        <v>135</v>
      </c>
      <c r="H407" s="132" t="s">
        <v>55</v>
      </c>
      <c r="I407" s="136" t="s">
        <v>56</v>
      </c>
      <c r="J407" s="129" t="s">
        <v>138</v>
      </c>
      <c r="K407" s="134" t="s">
        <v>139</v>
      </c>
      <c r="L407" s="134" t="s">
        <v>764</v>
      </c>
      <c r="M407" s="135" t="str" cm="1">
        <f t="array" aca="1" ref="M407" ca="1">IF(INDIRECT(CONCATENATE(TablaDatosCompletos[[#This Row],[CodigoProyecto]],"!B",CELL("fila",INDIRECT(TablaDatosCompletos[[#This Row],[Referencia]]))))="Incluir","SI","NO")</f>
        <v>NO</v>
      </c>
      <c r="N407" s="136" cm="1">
        <f t="array" aca="1" ref="N407" ca="1">IF(TablaDatosCompletos[[#This Row],[UsarAI]]="NO",0,INDIRECT(CONCATENATE(TablaDatosCompletos[[#This Row],[CodigoProyecto]],"!E",CELL("fila",INDIRECT(TablaDatosCompletos[[#This Row],[Referencia]]))+2)))</f>
        <v>0</v>
      </c>
      <c r="O407" s="134" t="str" cm="1">
        <f t="array" aca="1" ref="O407" ca="1">IF(INDIRECT(CONCATENATE(TablaDatosCompletos[[#This Row],[CodigoProyecto]],"!E",CELL("fila",INDIRECT(TablaDatosCompletos[[#This Row],[Referencia]]))+6))=0,"",INDIRECT(CONCATENATE(TablaDatosCompletos[[#This Row],[CodigoProyecto]],"!E",CELL("fila",INDIRECT(TablaDatosCompletos[[#This Row],[Referencia]]))+6)))</f>
        <v>RCO113</v>
      </c>
      <c r="P407" s="134" t="str" cm="1">
        <f t="array" aca="1" ref="P407"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407" s="134" cm="1">
        <f t="array" aca="1" ref="Q407" ca="1">IF(TablaDatosCompletos[[#This Row],[UsarAI]]="NO",0,INDIRECT(CONCATENATE(TablaDatosCompletos[[#This Row],[CodigoProyecto]],"!H",CELL("fila",INDIRECT(TablaDatosCompletos[[#This Row],[Referencia]]))+6)))</f>
        <v>0</v>
      </c>
      <c r="R407" s="134" t="str" cm="1">
        <f t="array" aca="1" ref="R407" ca="1">IF(INDIRECT(CONCATENATE(TablaDatosCompletos[[#This Row],[CodigoProyecto]],"!G",CELL("fila",INDIRECT(TablaDatosCompletos[[#This Row],[Referencia]]))+6))=0,"",INDIRECT(CONCATENATE(TablaDatosCompletos[[#This Row],[CodigoProyecto]],"!G",CELL("fila",INDIRECT(TablaDatosCompletos[[#This Row],[Referencia]]))+6)))</f>
        <v>RCO 113:Personas</v>
      </c>
      <c r="S407" s="137" t="str" cm="1">
        <f t="array" aca="1" ref="S407" ca="1">IF(INDIRECT(CONCATENATE(TablaDatosCompletos[[#This Row],[CodigoProyecto]],"!E",CELL("fila",INDIRECT(TablaDatosCompletos[[#This Row],[Referencia]]))+7))=0,"",INDIRECT(CONCATENATE(TablaDatosCompletos[[#This Row],[CodigoProyecto]],"!E",CELL("fila",INDIRECT(TablaDatosCompletos[[#This Row],[Referencia]]))+7)))</f>
        <v>ESR113</v>
      </c>
      <c r="T407" s="135" t="str" cm="1">
        <f t="array" aca="1" ref="T407"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407" s="135" cm="1">
        <f t="array" aca="1" ref="U407" ca="1">IF(TablaDatosCompletos[[#This Row],[UsarAI]]="NO",0,INDIRECT(CONCATENATE(TablaDatosCompletos[[#This Row],[CodigoProyecto]],"!H",CELL("fila",INDIRECT(TablaDatosCompletos[[#This Row],[Referencia]]))+7)))</f>
        <v>0</v>
      </c>
      <c r="V407" s="135" t="str" cm="1">
        <f t="array" aca="1" ref="V407" ca="1">IF(INDIRECT(CONCATENATE(TablaDatosCompletos[[#This Row],[CodigoProyecto]],"!G",CELL("fila",INDIRECT(TablaDatosCompletos[[#This Row],[Referencia]]))+7))=0,"",INDIRECT(CONCATENATE(TablaDatosCompletos[[#This Row],[CodigoProyecto]],"!G",CELL("fila",INDIRECT(TablaDatosCompletos[[#This Row],[Referencia]]))+7)))</f>
        <v>ESR113:Personas</v>
      </c>
    </row>
    <row r="408" spans="1:22" ht="130.5" x14ac:dyDescent="0.35">
      <c r="A408" s="128">
        <f>DatosGenerales!$D$7</f>
        <v>0</v>
      </c>
      <c r="B408" s="128">
        <f>DatosGenerales!$D$11</f>
        <v>0</v>
      </c>
      <c r="C408" s="128" cm="1">
        <f t="array" aca="1" ref="C408" ca="1">INDIRECT(CONCATENATE(TablaDatosCompletos[[#This Row],[CodigoProyecto]],"!$E$3"))</f>
        <v>0</v>
      </c>
      <c r="D408" s="128" t="str">
        <f ca="1">IF(TablaDatosCompletos[[#This Row],[Proyecto]]=0,"NO","SI")</f>
        <v>NO</v>
      </c>
      <c r="E408" s="129" t="s">
        <v>26</v>
      </c>
      <c r="F408" s="130" t="s">
        <v>258</v>
      </c>
      <c r="G408" s="131" t="s">
        <v>135</v>
      </c>
      <c r="H408" s="132" t="s">
        <v>55</v>
      </c>
      <c r="I408" s="136" t="s">
        <v>56</v>
      </c>
      <c r="J408" s="129" t="s">
        <v>140</v>
      </c>
      <c r="K408" s="134" t="s">
        <v>141</v>
      </c>
      <c r="L408" s="134" t="s">
        <v>765</v>
      </c>
      <c r="M408" s="135" t="str" cm="1">
        <f t="array" aca="1" ref="M408" ca="1">IF(INDIRECT(CONCATENATE(TablaDatosCompletos[[#This Row],[CodigoProyecto]],"!B",CELL("fila",INDIRECT(TablaDatosCompletos[[#This Row],[Referencia]]))))="Incluir","SI","NO")</f>
        <v>NO</v>
      </c>
      <c r="N408" s="136" cm="1">
        <f t="array" aca="1" ref="N408" ca="1">IF(TablaDatosCompletos[[#This Row],[UsarAI]]="NO",0,INDIRECT(CONCATENATE(TablaDatosCompletos[[#This Row],[CodigoProyecto]],"!E",CELL("fila",INDIRECT(TablaDatosCompletos[[#This Row],[Referencia]]))+2)))</f>
        <v>0</v>
      </c>
      <c r="O408" s="134" t="str" cm="1">
        <f t="array" aca="1" ref="O408" ca="1">IF(INDIRECT(CONCATENATE(TablaDatosCompletos[[#This Row],[CodigoProyecto]],"!E",CELL("fila",INDIRECT(TablaDatosCompletos[[#This Row],[Referencia]]))+6))=0,"",INDIRECT(CONCATENATE(TablaDatosCompletos[[#This Row],[CodigoProyecto]],"!E",CELL("fila",INDIRECT(TablaDatosCompletos[[#This Row],[Referencia]]))+6)))</f>
        <v>RCO113</v>
      </c>
      <c r="P408" s="134" t="str" cm="1">
        <f t="array" aca="1" ref="P408" ca="1">IF(INDIRECT(CONCATENATE(TablaDatosCompletos[[#This Row],[CodigoProyecto]],"!F",CELL("fila",INDIRECT(TablaDatosCompletos[[#This Row],[Referencia]]))+6))=0,"",INDIRECT(CONCATENATE(TablaDatosCompletos[[#This Row],[CodigoProyecto]],"!F",CELL("fila",INDIRECT(TablaDatosCompletos[[#This Row],[Referencia]]))+6)))</f>
        <v>RCO 113: Población cubierta por proyectos
en el marco de la inclusión socioeconómica
de las comunidades marginadas, las familias
con bajos ingresos y los colectivos menos
favorecidos*</v>
      </c>
      <c r="Q408" s="134" cm="1">
        <f t="array" aca="1" ref="Q408" ca="1">IF(TablaDatosCompletos[[#This Row],[UsarAI]]="NO",0,INDIRECT(CONCATENATE(TablaDatosCompletos[[#This Row],[CodigoProyecto]],"!H",CELL("fila",INDIRECT(TablaDatosCompletos[[#This Row],[Referencia]]))+6)))</f>
        <v>0</v>
      </c>
      <c r="R408" s="134" t="str" cm="1">
        <f t="array" aca="1" ref="R408" ca="1">IF(INDIRECT(CONCATENATE(TablaDatosCompletos[[#This Row],[CodigoProyecto]],"!G",CELL("fila",INDIRECT(TablaDatosCompletos[[#This Row],[Referencia]]))+6))=0,"",INDIRECT(CONCATENATE(TablaDatosCompletos[[#This Row],[CodigoProyecto]],"!G",CELL("fila",INDIRECT(TablaDatosCompletos[[#This Row],[Referencia]]))+6)))</f>
        <v>RCO 113:Personas</v>
      </c>
      <c r="S408" s="137" t="str" cm="1">
        <f t="array" aca="1" ref="S408" ca="1">IF(INDIRECT(CONCATENATE(TablaDatosCompletos[[#This Row],[CodigoProyecto]],"!E",CELL("fila",INDIRECT(TablaDatosCompletos[[#This Row],[Referencia]]))+7))=0,"",INDIRECT(CONCATENATE(TablaDatosCompletos[[#This Row],[CodigoProyecto]],"!E",CELL("fila",INDIRECT(TablaDatosCompletos[[#This Row],[Referencia]]))+7)))</f>
        <v>ESR113</v>
      </c>
      <c r="T408" s="135" t="str" cm="1">
        <f t="array" aca="1" ref="T408" ca="1">IF(INDIRECT(CONCATENATE(TablaDatosCompletos[[#This Row],[CodigoProyecto]],"!F",CELL("fila",INDIRECT(TablaDatosCompletos[[#This Row],[Referencia]]))+7))=0,"",INDIRECT(CONCATENATE(TablaDatosCompletos[[#This Row],[CodigoProyecto]],"!F",CELL("fila",INDIRECT(TablaDatosCompletos[[#This Row],[Referencia]]))+7)))</f>
        <v xml:space="preserve">ESR113: Número de personas beneficiarias de actuaciones de inclusión social </v>
      </c>
      <c r="U408" s="135" cm="1">
        <f t="array" aca="1" ref="U408" ca="1">IF(TablaDatosCompletos[[#This Row],[UsarAI]]="NO",0,INDIRECT(CONCATENATE(TablaDatosCompletos[[#This Row],[CodigoProyecto]],"!H",CELL("fila",INDIRECT(TablaDatosCompletos[[#This Row],[Referencia]]))+7)))</f>
        <v>0</v>
      </c>
      <c r="V408" s="135" t="str" cm="1">
        <f t="array" aca="1" ref="V408" ca="1">IF(INDIRECT(CONCATENATE(TablaDatosCompletos[[#This Row],[CodigoProyecto]],"!G",CELL("fila",INDIRECT(TablaDatosCompletos[[#This Row],[Referencia]]))+7))=0,"",INDIRECT(CONCATENATE(TablaDatosCompletos[[#This Row],[CodigoProyecto]],"!G",CELL("fila",INDIRECT(TablaDatosCompletos[[#This Row],[Referencia]]))+7)))</f>
        <v>ESR113:Personas</v>
      </c>
    </row>
    <row r="409" spans="1:22" ht="72.5" x14ac:dyDescent="0.35">
      <c r="A409" s="128">
        <f>DatosGenerales!$D$7</f>
        <v>0</v>
      </c>
      <c r="B409" s="128">
        <f>DatosGenerales!$D$11</f>
        <v>0</v>
      </c>
      <c r="C409" s="128" cm="1">
        <f t="array" aca="1" ref="C409" ca="1">INDIRECT(CONCATENATE(TablaDatosCompletos[[#This Row],[CodigoProyecto]],"!$E$3"))</f>
        <v>0</v>
      </c>
      <c r="D409" s="128" t="str">
        <f ca="1">IF(TablaDatosCompletos[[#This Row],[Proyecto]]=0,"NO","SI")</f>
        <v>NO</v>
      </c>
      <c r="E409" s="129" t="s">
        <v>26</v>
      </c>
      <c r="F409" s="130" t="s">
        <v>262</v>
      </c>
      <c r="G409" s="131" t="s">
        <v>142</v>
      </c>
      <c r="H409" s="132" t="s">
        <v>57</v>
      </c>
      <c r="I409" s="136" t="s">
        <v>58</v>
      </c>
      <c r="J409" s="129" t="s">
        <v>143</v>
      </c>
      <c r="K409" s="134" t="s">
        <v>144</v>
      </c>
      <c r="L409" s="134" t="s">
        <v>766</v>
      </c>
      <c r="M409" s="135" t="str" cm="1">
        <f t="array" aca="1" ref="M409" ca="1">IF(INDIRECT(CONCATENATE(TablaDatosCompletos[[#This Row],[CodigoProyecto]],"!B",CELL("fila",INDIRECT(TablaDatosCompletos[[#This Row],[Referencia]]))))="Incluir","SI","NO")</f>
        <v>NO</v>
      </c>
      <c r="N409" s="136" cm="1">
        <f t="array" aca="1" ref="N409" ca="1">IF(TablaDatosCompletos[[#This Row],[UsarAI]]="NO",0,INDIRECT(CONCATENATE(TablaDatosCompletos[[#This Row],[CodigoProyecto]],"!E",CELL("fila",INDIRECT(TablaDatosCompletos[[#This Row],[Referencia]]))+2)))</f>
        <v>0</v>
      </c>
      <c r="O409" s="134" t="str" cm="1">
        <f t="array" aca="1" ref="O409" ca="1">IF(INDIRECT(CONCATENATE(TablaDatosCompletos[[#This Row],[CodigoProyecto]],"!E",CELL("fila",INDIRECT(TablaDatosCompletos[[#This Row],[Referencia]]))+6))=0,"",INDIRECT(CONCATENATE(TablaDatosCompletos[[#This Row],[CodigoProyecto]],"!E",CELL("fila",INDIRECT(TablaDatosCompletos[[#This Row],[Referencia]]))+6)))</f>
        <v>RCO77</v>
      </c>
      <c r="P409" s="134" t="str" cm="1">
        <f t="array" aca="1" ref="P409"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409" s="134" cm="1">
        <f t="array" aca="1" ref="Q409" ca="1">IF(TablaDatosCompletos[[#This Row],[UsarAI]]="NO",0,INDIRECT(CONCATENATE(TablaDatosCompletos[[#This Row],[CodigoProyecto]],"!H",CELL("fila",INDIRECT(TablaDatosCompletos[[#This Row],[Referencia]]))+6)))</f>
        <v>0</v>
      </c>
      <c r="R409" s="134" t="str" cm="1">
        <f t="array" aca="1" ref="R409"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409" s="137" t="str" cm="1">
        <f t="array" aca="1" ref="S409" ca="1">IF(INDIRECT(CONCATENATE(TablaDatosCompletos[[#This Row],[CodigoProyecto]],"!E",CELL("fila",INDIRECT(TablaDatosCompletos[[#This Row],[Referencia]]))+7))=0,"",INDIRECT(CONCATENATE(TablaDatosCompletos[[#This Row],[CodigoProyecto]],"!E",CELL("fila",INDIRECT(TablaDatosCompletos[[#This Row],[Referencia]]))+7)))</f>
        <v>RCR77</v>
      </c>
      <c r="T409" s="135" t="str" cm="1">
        <f t="array" aca="1" ref="T409"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409" s="135" cm="1">
        <f t="array" aca="1" ref="U409" ca="1">IF(TablaDatosCompletos[[#This Row],[UsarAI]]="NO",0,INDIRECT(CONCATENATE(TablaDatosCompletos[[#This Row],[CodigoProyecto]],"!H",CELL("fila",INDIRECT(TablaDatosCompletos[[#This Row],[Referencia]]))+7)))</f>
        <v>0</v>
      </c>
      <c r="V409" s="135" t="str" cm="1">
        <f t="array" aca="1" ref="V409" ca="1">IF(INDIRECT(CONCATENATE(TablaDatosCompletos[[#This Row],[CodigoProyecto]],"!G",CELL("fila",INDIRECT(TablaDatosCompletos[[#This Row],[Referencia]]))+7))=0,"",INDIRECT(CONCATENATE(TablaDatosCompletos[[#This Row],[CodigoProyecto]],"!G",CELL("fila",INDIRECT(TablaDatosCompletos[[#This Row],[Referencia]]))+7)))</f>
        <v>Visitantes / año</v>
      </c>
    </row>
    <row r="410" spans="1:22" ht="72.5" x14ac:dyDescent="0.35">
      <c r="A410" s="128">
        <f>DatosGenerales!$D$7</f>
        <v>0</v>
      </c>
      <c r="B410" s="128">
        <f>DatosGenerales!$D$11</f>
        <v>0</v>
      </c>
      <c r="C410" s="128" cm="1">
        <f t="array" aca="1" ref="C410" ca="1">INDIRECT(CONCATENATE(TablaDatosCompletos[[#This Row],[CodigoProyecto]],"!$E$3"))</f>
        <v>0</v>
      </c>
      <c r="D410" s="128" t="str">
        <f ca="1">IF(TablaDatosCompletos[[#This Row],[Proyecto]]=0,"NO","SI")</f>
        <v>NO</v>
      </c>
      <c r="E410" s="129" t="s">
        <v>26</v>
      </c>
      <c r="F410" s="130" t="s">
        <v>262</v>
      </c>
      <c r="G410" s="131" t="s">
        <v>142</v>
      </c>
      <c r="H410" s="132" t="s">
        <v>57</v>
      </c>
      <c r="I410" s="136" t="s">
        <v>58</v>
      </c>
      <c r="J410" s="129" t="s">
        <v>145</v>
      </c>
      <c r="K410" s="134" t="s">
        <v>146</v>
      </c>
      <c r="L410" s="134" t="s">
        <v>767</v>
      </c>
      <c r="M410" s="135" t="str" cm="1">
        <f t="array" aca="1" ref="M410" ca="1">IF(INDIRECT(CONCATENATE(TablaDatosCompletos[[#This Row],[CodigoProyecto]],"!B",CELL("fila",INDIRECT(TablaDatosCompletos[[#This Row],[Referencia]]))))="Incluir","SI","NO")</f>
        <v>NO</v>
      </c>
      <c r="N410" s="136" cm="1">
        <f t="array" aca="1" ref="N410" ca="1">IF(TablaDatosCompletos[[#This Row],[UsarAI]]="NO",0,INDIRECT(CONCATENATE(TablaDatosCompletos[[#This Row],[CodigoProyecto]],"!E",CELL("fila",INDIRECT(TablaDatosCompletos[[#This Row],[Referencia]]))+2)))</f>
        <v>0</v>
      </c>
      <c r="O410" s="134" t="str" cm="1">
        <f t="array" aca="1" ref="O410" ca="1">IF(INDIRECT(CONCATENATE(TablaDatosCompletos[[#This Row],[CodigoProyecto]],"!E",CELL("fila",INDIRECT(TablaDatosCompletos[[#This Row],[Referencia]]))+6))=0,"",INDIRECT(CONCATENATE(TablaDatosCompletos[[#This Row],[CodigoProyecto]],"!E",CELL("fila",INDIRECT(TablaDatosCompletos[[#This Row],[Referencia]]))+6)))</f>
        <v>RCO77</v>
      </c>
      <c r="P410" s="134" t="str" cm="1">
        <f t="array" aca="1" ref="P410"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410" s="134" cm="1">
        <f t="array" aca="1" ref="Q410" ca="1">IF(TablaDatosCompletos[[#This Row],[UsarAI]]="NO",0,INDIRECT(CONCATENATE(TablaDatosCompletos[[#This Row],[CodigoProyecto]],"!H",CELL("fila",INDIRECT(TablaDatosCompletos[[#This Row],[Referencia]]))+6)))</f>
        <v>0</v>
      </c>
      <c r="R410" s="134" t="str" cm="1">
        <f t="array" aca="1" ref="R410"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410" s="137" t="str" cm="1">
        <f t="array" aca="1" ref="S410" ca="1">IF(INDIRECT(CONCATENATE(TablaDatosCompletos[[#This Row],[CodigoProyecto]],"!E",CELL("fila",INDIRECT(TablaDatosCompletos[[#This Row],[Referencia]]))+7))=0,"",INDIRECT(CONCATENATE(TablaDatosCompletos[[#This Row],[CodigoProyecto]],"!E",CELL("fila",INDIRECT(TablaDatosCompletos[[#This Row],[Referencia]]))+7)))</f>
        <v>RCR77</v>
      </c>
      <c r="T410" s="128" t="str" cm="1">
        <f t="array" aca="1" ref="T410"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410" s="135" cm="1">
        <f t="array" aca="1" ref="U410" ca="1">IF(TablaDatosCompletos[[#This Row],[UsarAI]]="NO",0,INDIRECT(CONCATENATE(TablaDatosCompletos[[#This Row],[CodigoProyecto]],"!H",CELL("fila",INDIRECT(TablaDatosCompletos[[#This Row],[Referencia]]))+7)))</f>
        <v>0</v>
      </c>
      <c r="V410" s="128" t="str" cm="1">
        <f t="array" aca="1" ref="V410" ca="1">IF(INDIRECT(CONCATENATE(TablaDatosCompletos[[#This Row],[CodigoProyecto]],"!G",CELL("fila",INDIRECT(TablaDatosCompletos[[#This Row],[Referencia]]))+7))=0,"",INDIRECT(CONCATENATE(TablaDatosCompletos[[#This Row],[CodigoProyecto]],"!G",CELL("fila",INDIRECT(TablaDatosCompletos[[#This Row],[Referencia]]))+7)))</f>
        <v>Visitantes / año</v>
      </c>
    </row>
    <row r="411" spans="1:22" ht="72.5" x14ac:dyDescent="0.35">
      <c r="A411" s="128">
        <f>DatosGenerales!$D$7</f>
        <v>0</v>
      </c>
      <c r="B411" s="128">
        <f>DatosGenerales!$D$11</f>
        <v>0</v>
      </c>
      <c r="C411" s="128" cm="1">
        <f t="array" aca="1" ref="C411" ca="1">INDIRECT(CONCATENATE(TablaDatosCompletos[[#This Row],[CodigoProyecto]],"!$E$3"))</f>
        <v>0</v>
      </c>
      <c r="D411" s="128" t="str">
        <f ca="1">IF(TablaDatosCompletos[[#This Row],[Proyecto]]=0,"NO","SI")</f>
        <v>NO</v>
      </c>
      <c r="E411" s="129" t="s">
        <v>26</v>
      </c>
      <c r="F411" s="130" t="s">
        <v>262</v>
      </c>
      <c r="G411" s="131" t="s">
        <v>142</v>
      </c>
      <c r="H411" s="132" t="s">
        <v>57</v>
      </c>
      <c r="I411" s="136" t="s">
        <v>58</v>
      </c>
      <c r="J411" s="129" t="s">
        <v>147</v>
      </c>
      <c r="K411" s="134" t="s">
        <v>148</v>
      </c>
      <c r="L411" s="134" t="s">
        <v>768</v>
      </c>
      <c r="M411" s="135" t="str" cm="1">
        <f t="array" aca="1" ref="M411" ca="1">IF(INDIRECT(CONCATENATE(TablaDatosCompletos[[#This Row],[CodigoProyecto]],"!B",CELL("fila",INDIRECT(TablaDatosCompletos[[#This Row],[Referencia]]))))="Incluir","SI","NO")</f>
        <v>NO</v>
      </c>
      <c r="N411" s="136" cm="1">
        <f t="array" aca="1" ref="N411" ca="1">IF(TablaDatosCompletos[[#This Row],[UsarAI]]="NO",0,INDIRECT(CONCATENATE(TablaDatosCompletos[[#This Row],[CodigoProyecto]],"!E",CELL("fila",INDIRECT(TablaDatosCompletos[[#This Row],[Referencia]]))+2)))</f>
        <v>0</v>
      </c>
      <c r="O411" s="134" t="str" cm="1">
        <f t="array" aca="1" ref="O411" ca="1">IF(INDIRECT(CONCATENATE(TablaDatosCompletos[[#This Row],[CodigoProyecto]],"!E",CELL("fila",INDIRECT(TablaDatosCompletos[[#This Row],[Referencia]]))+6))=0,"",INDIRECT(CONCATENATE(TablaDatosCompletos[[#This Row],[CodigoProyecto]],"!E",CELL("fila",INDIRECT(TablaDatosCompletos[[#This Row],[Referencia]]))+6)))</f>
        <v>RCO114</v>
      </c>
      <c r="P411" s="134" t="str" cm="1">
        <f t="array" aca="1" ref="P411" ca="1">IF(INDIRECT(CONCATENATE(TablaDatosCompletos[[#This Row],[CodigoProyecto]],"!F",CELL("fila",INDIRECT(TablaDatosCompletos[[#This Row],[Referencia]]))+6))=0,"",INDIRECT(CONCATENATE(TablaDatosCompletos[[#This Row],[CodigoProyecto]],"!F",CELL("fila",INDIRECT(TablaDatosCompletos[[#This Row],[Referencia]]))+6)))</f>
        <v>RCO 114: Espacios abiertos creados o rehabilitados en zonas urbanas</v>
      </c>
      <c r="Q411" s="134" cm="1">
        <f t="array" aca="1" ref="Q411" ca="1">IF(TablaDatosCompletos[[#This Row],[UsarAI]]="NO",0,INDIRECT(CONCATENATE(TablaDatosCompletos[[#This Row],[CodigoProyecto]],"!H",CELL("fila",INDIRECT(TablaDatosCompletos[[#This Row],[Referencia]]))+6)))</f>
        <v>0</v>
      </c>
      <c r="R411" s="134" t="str" cm="1">
        <f t="array" aca="1" ref="R411" ca="1">IF(INDIRECT(CONCATENATE(TablaDatosCompletos[[#This Row],[CodigoProyecto]],"!G",CELL("fila",INDIRECT(TablaDatosCompletos[[#This Row],[Referencia]]))+6))=0,"",INDIRECT(CONCATENATE(TablaDatosCompletos[[#This Row],[CodigoProyecto]],"!G",CELL("fila",INDIRECT(TablaDatosCompletos[[#This Row],[Referencia]]))+6)))</f>
        <v>RCO 114: Metros cuadrados</v>
      </c>
      <c r="S411" s="137" t="str" cm="1">
        <f t="array" aca="1" ref="S411" ca="1">IF(INDIRECT(CONCATENATE(TablaDatosCompletos[[#This Row],[CodigoProyecto]],"!E",CELL("fila",INDIRECT(TablaDatosCompletos[[#This Row],[Referencia]]))+7))=0,"",INDIRECT(CONCATENATE(TablaDatosCompletos[[#This Row],[CodigoProyecto]],"!E",CELL("fila",INDIRECT(TablaDatosCompletos[[#This Row],[Referencia]]))+7)))</f>
        <v>RCR77</v>
      </c>
      <c r="T411" s="128" t="str" cm="1">
        <f t="array" aca="1" ref="T411"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411" s="135" cm="1">
        <f t="array" aca="1" ref="U411" ca="1">IF(TablaDatosCompletos[[#This Row],[UsarAI]]="NO",0,INDIRECT(CONCATENATE(TablaDatosCompletos[[#This Row],[CodigoProyecto]],"!H",CELL("fila",INDIRECT(TablaDatosCompletos[[#This Row],[Referencia]]))+7)))</f>
        <v>0</v>
      </c>
      <c r="V411" s="128" t="str" cm="1">
        <f t="array" aca="1" ref="V411" ca="1">IF(INDIRECT(CONCATENATE(TablaDatosCompletos[[#This Row],[CodigoProyecto]],"!G",CELL("fila",INDIRECT(TablaDatosCompletos[[#This Row],[Referencia]]))+7))=0,"",INDIRECT(CONCATENATE(TablaDatosCompletos[[#This Row],[CodigoProyecto]],"!G",CELL("fila",INDIRECT(TablaDatosCompletos[[#This Row],[Referencia]]))+7)))</f>
        <v>Visitantes / año</v>
      </c>
    </row>
    <row r="412" spans="1:22" ht="72.5" x14ac:dyDescent="0.35">
      <c r="A412" s="128">
        <f>DatosGenerales!$D$7</f>
        <v>0</v>
      </c>
      <c r="B412" s="128">
        <f>DatosGenerales!$D$11</f>
        <v>0</v>
      </c>
      <c r="C412" s="128" cm="1">
        <f t="array" aca="1" ref="C412" ca="1">INDIRECT(CONCATENATE(TablaDatosCompletos[[#This Row],[CodigoProyecto]],"!$E$3"))</f>
        <v>0</v>
      </c>
      <c r="D412" s="128" t="str">
        <f ca="1">IF(TablaDatosCompletos[[#This Row],[Proyecto]]=0,"NO","SI")</f>
        <v>NO</v>
      </c>
      <c r="E412" s="129" t="s">
        <v>26</v>
      </c>
      <c r="F412" s="130" t="s">
        <v>262</v>
      </c>
      <c r="G412" s="131" t="s">
        <v>142</v>
      </c>
      <c r="H412" s="132" t="s">
        <v>57</v>
      </c>
      <c r="I412" s="136" t="s">
        <v>58</v>
      </c>
      <c r="J412" s="129" t="s">
        <v>149</v>
      </c>
      <c r="K412" s="134" t="s">
        <v>150</v>
      </c>
      <c r="L412" s="134" t="s">
        <v>769</v>
      </c>
      <c r="M412" s="135" t="str" cm="1">
        <f t="array" aca="1" ref="M412" ca="1">IF(INDIRECT(CONCATENATE(TablaDatosCompletos[[#This Row],[CodigoProyecto]],"!B",CELL("fila",INDIRECT(TablaDatosCompletos[[#This Row],[Referencia]]))))="Incluir","SI","NO")</f>
        <v>NO</v>
      </c>
      <c r="N412" s="136" cm="1">
        <f t="array" aca="1" ref="N412" ca="1">IF(TablaDatosCompletos[[#This Row],[UsarAI]]="NO",0,INDIRECT(CONCATENATE(TablaDatosCompletos[[#This Row],[CodigoProyecto]],"!E",CELL("fila",INDIRECT(TablaDatosCompletos[[#This Row],[Referencia]]))+2)))</f>
        <v>0</v>
      </c>
      <c r="O412" s="134" t="str" cm="1">
        <f t="array" aca="1" ref="O412" ca="1">IF(INDIRECT(CONCATENATE(TablaDatosCompletos[[#This Row],[CodigoProyecto]],"!E",CELL("fila",INDIRECT(TablaDatosCompletos[[#This Row],[Referencia]]))+6))=0,"",INDIRECT(CONCATENATE(TablaDatosCompletos[[#This Row],[CodigoProyecto]],"!E",CELL("fila",INDIRECT(TablaDatosCompletos[[#This Row],[Referencia]]))+6)))</f>
        <v>RCO77</v>
      </c>
      <c r="P412" s="134" t="str" cm="1">
        <f t="array" aca="1" ref="P412" ca="1">IF(INDIRECT(CONCATENATE(TablaDatosCompletos[[#This Row],[CodigoProyecto]],"!F",CELL("fila",INDIRECT(TablaDatosCompletos[[#This Row],[Referencia]]))+6))=0,"",INDIRECT(CONCATENATE(TablaDatosCompletos[[#This Row],[CodigoProyecto]],"!F",CELL("fila",INDIRECT(TablaDatosCompletos[[#This Row],[Referencia]]))+6)))</f>
        <v>RCO 77: Número de infraestructuras
culturales y turísticas apoyadas*</v>
      </c>
      <c r="Q412" s="134" cm="1">
        <f t="array" aca="1" ref="Q412" ca="1">IF(TablaDatosCompletos[[#This Row],[UsarAI]]="NO",0,INDIRECT(CONCATENATE(TablaDatosCompletos[[#This Row],[CodigoProyecto]],"!H",CELL("fila",INDIRECT(TablaDatosCompletos[[#This Row],[Referencia]]))+6)))</f>
        <v>0</v>
      </c>
      <c r="R412" s="134" t="str" cm="1">
        <f t="array" aca="1" ref="R412" ca="1">IF(INDIRECT(CONCATENATE(TablaDatosCompletos[[#This Row],[CodigoProyecto]],"!G",CELL("fila",INDIRECT(TablaDatosCompletos[[#This Row],[Referencia]]))+6))=0,"",INDIRECT(CONCATENATE(TablaDatosCompletos[[#This Row],[CodigoProyecto]],"!G",CELL("fila",INDIRECT(TablaDatosCompletos[[#This Row],[Referencia]]))+6)))</f>
        <v>RCO 77:Sitios culturales y turísticos</v>
      </c>
      <c r="S412" s="137" t="str" cm="1">
        <f t="array" aca="1" ref="S412" ca="1">IF(INDIRECT(CONCATENATE(TablaDatosCompletos[[#This Row],[CodigoProyecto]],"!E",CELL("fila",INDIRECT(TablaDatosCompletos[[#This Row],[Referencia]]))+7))=0,"",INDIRECT(CONCATENATE(TablaDatosCompletos[[#This Row],[CodigoProyecto]],"!E",CELL("fila",INDIRECT(TablaDatosCompletos[[#This Row],[Referencia]]))+7)))</f>
        <v>RCR77</v>
      </c>
      <c r="T412" s="128" t="str" cm="1">
        <f t="array" aca="1" ref="T412" ca="1">IF(INDIRECT(CONCATENATE(TablaDatosCompletos[[#This Row],[CodigoProyecto]],"!F",CELL("fila",INDIRECT(TablaDatosCompletos[[#This Row],[Referencia]]))+7))=0,"",INDIRECT(CONCATENATE(TablaDatosCompletos[[#This Row],[CodigoProyecto]],"!F",CELL("fila",INDIRECT(TablaDatosCompletos[[#This Row],[Referencia]]))+7)))</f>
        <v>RCR 77: Visitantes de instalaciones culturales
y turísticas apoyadas*</v>
      </c>
      <c r="U412" s="135" cm="1">
        <f t="array" aca="1" ref="U412" ca="1">IF(TablaDatosCompletos[[#This Row],[UsarAI]]="NO",0,INDIRECT(CONCATENATE(TablaDatosCompletos[[#This Row],[CodigoProyecto]],"!H",CELL("fila",INDIRECT(TablaDatosCompletos[[#This Row],[Referencia]]))+7)))</f>
        <v>0</v>
      </c>
      <c r="V412" s="128" t="str" cm="1">
        <f t="array" aca="1" ref="V412" ca="1">IF(INDIRECT(CONCATENATE(TablaDatosCompletos[[#This Row],[CodigoProyecto]],"!G",CELL("fila",INDIRECT(TablaDatosCompletos[[#This Row],[Referencia]]))+7))=0,"",INDIRECT(CONCATENATE(TablaDatosCompletos[[#This Row],[CodigoProyecto]],"!G",CELL("fila",INDIRECT(TablaDatosCompletos[[#This Row],[Referencia]]))+7)))</f>
        <v>Visitantes / año</v>
      </c>
    </row>
  </sheetData>
  <sheetProtection algorithmName="SHA-512" hashValue="6lKHMfiqtz8udWFnsx21tys8JyErw6DpB/i7IrWp4cqvpgHe1xIse1ziOjxMP+5gvVMxMJofvk8CtBHnPhiYUA==" saltValue="7HsS3qbawva51pzZyIVBoQ==" spinCount="100000" sheet="1" objects="1" scenarios="1" selectLockedCells="1" autoFilter="0"/>
  <phoneticPr fontId="7" type="noConversion"/>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D6D417-81BF-4BB0-863B-1BAF5DDE3B53}">
  <sheetPr>
    <pageSetUpPr fitToPage="1"/>
  </sheetPr>
  <dimension ref="A1:L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2" ht="55.5" customHeight="1" x14ac:dyDescent="0.35">
      <c r="A1" s="106"/>
      <c r="B1" s="106"/>
      <c r="C1" s="106"/>
      <c r="D1" s="106"/>
      <c r="E1" s="106"/>
      <c r="F1" s="107"/>
      <c r="G1" s="106"/>
      <c r="H1" s="106"/>
      <c r="I1" s="107"/>
      <c r="J1" s="115"/>
    </row>
    <row r="2" spans="1:12" x14ac:dyDescent="0.35">
      <c r="A2" s="106"/>
      <c r="B2" s="106"/>
      <c r="C2" s="106"/>
      <c r="D2" s="106"/>
      <c r="E2" s="106"/>
      <c r="F2" s="107"/>
      <c r="G2" s="106"/>
      <c r="H2" s="106"/>
      <c r="I2" s="107"/>
      <c r="J2" s="115"/>
    </row>
    <row r="3" spans="1:12" ht="34.15" customHeight="1" x14ac:dyDescent="0.35">
      <c r="A3" s="106"/>
      <c r="B3" s="106"/>
      <c r="C3" s="106"/>
      <c r="D3" s="108" t="s">
        <v>267</v>
      </c>
      <c r="E3" s="181"/>
      <c r="F3" s="182"/>
      <c r="G3" s="182"/>
      <c r="H3" s="182"/>
      <c r="I3" s="183"/>
      <c r="J3" s="115"/>
    </row>
    <row r="4" spans="1:12"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2" x14ac:dyDescent="0.35">
      <c r="A5" s="106"/>
      <c r="B5" s="106"/>
      <c r="C5" s="106"/>
      <c r="D5" s="106"/>
      <c r="E5" s="185"/>
      <c r="F5" s="185"/>
      <c r="G5" s="185"/>
      <c r="H5" s="185"/>
      <c r="I5" s="185"/>
      <c r="J5" s="115"/>
    </row>
    <row r="6" spans="1:12" x14ac:dyDescent="0.35">
      <c r="A6" s="106"/>
      <c r="B6" s="106"/>
      <c r="C6" s="106"/>
      <c r="D6" s="106"/>
      <c r="E6" s="106"/>
      <c r="F6" s="107"/>
      <c r="G6" s="106"/>
      <c r="H6" s="106"/>
      <c r="I6" s="107"/>
      <c r="J6" s="115"/>
    </row>
    <row r="7" spans="1:12" x14ac:dyDescent="0.35">
      <c r="A7" s="106"/>
      <c r="B7" s="106"/>
      <c r="C7" s="106"/>
      <c r="D7" s="106"/>
      <c r="E7" s="106"/>
      <c r="F7" s="107"/>
      <c r="G7" s="106"/>
      <c r="H7" s="106"/>
      <c r="I7" s="107"/>
      <c r="J7" s="115"/>
    </row>
    <row r="8" spans="1:12" ht="15.5" x14ac:dyDescent="0.35">
      <c r="A8" s="4"/>
      <c r="B8" s="5" t="s">
        <v>28</v>
      </c>
      <c r="C8" s="5"/>
      <c r="D8" s="5"/>
      <c r="E8" s="5"/>
      <c r="F8" s="10"/>
      <c r="G8" s="5"/>
      <c r="H8" s="4"/>
      <c r="I8" s="67"/>
      <c r="J8" s="115"/>
    </row>
    <row r="9" spans="1:12" x14ac:dyDescent="0.35">
      <c r="A9" s="106"/>
      <c r="B9" s="106"/>
      <c r="C9" s="106"/>
      <c r="D9" s="106"/>
      <c r="E9" s="106"/>
      <c r="F9" s="107"/>
      <c r="G9" s="106"/>
      <c r="H9" s="106"/>
      <c r="I9" s="107"/>
      <c r="J9" s="115"/>
    </row>
    <row r="10" spans="1:12" ht="15" thickBot="1" x14ac:dyDescent="0.4">
      <c r="A10" s="106"/>
      <c r="B10" s="160" t="s">
        <v>38</v>
      </c>
      <c r="C10" s="109"/>
      <c r="D10" s="109"/>
      <c r="E10" s="109"/>
      <c r="F10" s="110"/>
      <c r="G10" s="109"/>
      <c r="H10" s="109"/>
      <c r="I10" s="110"/>
      <c r="J10" s="115"/>
    </row>
    <row r="11" spans="1:12" ht="16" x14ac:dyDescent="0.35">
      <c r="A11" s="106"/>
      <c r="B11" s="106"/>
      <c r="C11" s="106"/>
      <c r="D11" s="106"/>
      <c r="E11" s="106"/>
      <c r="F11" s="107"/>
      <c r="G11" s="106"/>
      <c r="H11" s="106"/>
      <c r="I11" s="107"/>
      <c r="J11" s="115"/>
      <c r="L11" s="161"/>
    </row>
    <row r="12" spans="1:12" x14ac:dyDescent="0.35">
      <c r="A12" s="106"/>
      <c r="B12" s="116" t="s">
        <v>400</v>
      </c>
      <c r="C12" s="106"/>
      <c r="D12" s="112" t="s">
        <v>269</v>
      </c>
      <c r="E12" s="112"/>
      <c r="F12" s="113"/>
      <c r="G12" s="113"/>
      <c r="H12" s="113"/>
      <c r="I12" s="113"/>
      <c r="J12" s="115"/>
    </row>
    <row r="13" spans="1:12" x14ac:dyDescent="0.35">
      <c r="A13" s="106"/>
      <c r="B13" s="106"/>
      <c r="C13" s="106"/>
      <c r="D13" s="106"/>
      <c r="E13" s="106"/>
      <c r="F13" s="107"/>
      <c r="G13" s="106"/>
      <c r="H13" s="106"/>
      <c r="I13" s="107"/>
      <c r="J13" s="115"/>
    </row>
    <row r="14" spans="1:12"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2" x14ac:dyDescent="0.35">
      <c r="A15" s="106"/>
      <c r="B15" s="106"/>
      <c r="C15" s="106"/>
      <c r="D15" s="106"/>
      <c r="E15" s="106"/>
      <c r="F15" s="107"/>
      <c r="G15" s="106"/>
      <c r="H15" s="106"/>
      <c r="I15" s="107"/>
      <c r="J15" s="115"/>
    </row>
    <row r="16" spans="1:12"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30" customHeight="1" x14ac:dyDescent="0.35">
      <c r="A27" s="106"/>
      <c r="B27" s="106"/>
      <c r="C27" s="106"/>
      <c r="D27" s="153"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10"/>
      <c r="E30" s="109"/>
      <c r="F30" s="109"/>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86" t="s">
        <v>276</v>
      </c>
      <c r="E32" s="186"/>
      <c r="F32" s="186"/>
      <c r="G32" s="186"/>
      <c r="H32" s="186"/>
      <c r="I32" s="186"/>
      <c r="J32" s="118"/>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3" t="s">
        <v>160</v>
      </c>
      <c r="E38" s="154"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13"/>
      <c r="H41" s="113"/>
      <c r="I41" s="113"/>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3" t="s">
        <v>160</v>
      </c>
      <c r="E47" s="154"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10"/>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52"/>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3" t="s">
        <v>160</v>
      </c>
      <c r="E60" s="154"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3" t="s">
        <v>160</v>
      </c>
      <c r="E69" s="154"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10"/>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3" t="s">
        <v>160</v>
      </c>
      <c r="E80" s="154"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3" t="s">
        <v>160</v>
      </c>
      <c r="E89" s="154"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3" t="s">
        <v>160</v>
      </c>
      <c r="E98" s="154"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3" t="s">
        <v>160</v>
      </c>
      <c r="E107" s="154"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3" t="s">
        <v>160</v>
      </c>
      <c r="E116" s="154"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3" t="s">
        <v>160</v>
      </c>
      <c r="E125" s="154"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51"/>
      <c r="H128" s="151"/>
      <c r="I128" s="151"/>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3" t="s">
        <v>160</v>
      </c>
      <c r="E134" s="154"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10"/>
      <c r="D137" s="110"/>
      <c r="E137" s="110"/>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3" t="s">
        <v>160</v>
      </c>
      <c r="E145" s="154" t="s">
        <v>171</v>
      </c>
      <c r="F145" s="153" t="str">
        <f>IFERROR(VLOOKUP(E145,TablaIndicadores[[Código]:[Unidad de medida]],2,0),"")</f>
        <v>RCO 57: Capacidad del material rodante respetuoso con el medio ambiente para el transporte público colectivo*</v>
      </c>
      <c r="G145" s="153" t="str">
        <f>IFERROR(VLOOKUP(E145,TablaIndicadores[[Código]:[Unidad de medida]],3,0),"")</f>
        <v>RCO 57:Pasajeros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3" t="s">
        <v>160</v>
      </c>
      <c r="E154" s="154"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3" t="s">
        <v>160</v>
      </c>
      <c r="E163" s="154"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3" t="s">
        <v>160</v>
      </c>
      <c r="E172" s="154"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12" t="s">
        <v>293</v>
      </c>
      <c r="E175" s="112"/>
      <c r="F175" s="113"/>
      <c r="G175" s="113"/>
      <c r="H175" s="113"/>
      <c r="I175" s="113"/>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3" t="s">
        <v>160</v>
      </c>
      <c r="E181" s="154"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10"/>
      <c r="D184" s="110"/>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3" t="s">
        <v>160</v>
      </c>
      <c r="E192" s="154" t="s">
        <v>177</v>
      </c>
      <c r="F192" s="153" t="str">
        <f>IFERROR(VLOOKUP(E192,TablaIndicadores[[Código]:[Unidad de medida]],2,0),"")</f>
        <v>RCO 26: Infraestructuras verdes construidas
o mejoradas para la adaptación al cambio
climático*</v>
      </c>
      <c r="G192" s="153" t="str">
        <f>IFERROR(VLOOKUP(E192,TablaIndicadores[[Código]:[Unidad de medida]],3,0),"")</f>
        <v>RCO 26: Hectáreas</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3" t="s">
        <v>160</v>
      </c>
      <c r="E201" s="154" t="s">
        <v>176</v>
      </c>
      <c r="F201" s="153" t="str">
        <f>IFERROR(VLOOKUP(E201,TablaIndicadores[[Código]:[Unidad de medida]],2,0),"")</f>
        <v>RCO 24: Inversiones en sistemas nuevos o
mejorados de seguimiento, preparación,
alerta y respuesta ante catástrofes*</v>
      </c>
      <c r="G201" s="153" t="str">
        <f>IFERROR(VLOOKUP(E201,TablaIndicadores[[Código]:[Unidad de medida]],3,0),"")</f>
        <v>RCO 24: Euro</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3" t="s">
        <v>160</v>
      </c>
      <c r="E210" s="154" t="s">
        <v>176</v>
      </c>
      <c r="F210" s="153" t="str">
        <f>IFERROR(VLOOKUP(E210,TablaIndicadores[[Código]:[Unidad de medida]],2,0),"")</f>
        <v>RCO 24: Inversiones en sistemas nuevos o
mejorados de seguimiento, preparación,
alerta y respuesta ante catástrofes*</v>
      </c>
      <c r="G210" s="153" t="str">
        <f>IFERROR(VLOOKUP(E210,TablaIndicadores[[Código]:[Unidad de medida]],3,0),"")</f>
        <v>RCO 24: Euro</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3" t="s">
        <v>160</v>
      </c>
      <c r="E221" s="154"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3" t="s">
        <v>160</v>
      </c>
      <c r="E230" s="154"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3" t="s">
        <v>160</v>
      </c>
      <c r="E239" s="154"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3" t="s">
        <v>160</v>
      </c>
      <c r="E248" s="154"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3" t="s">
        <v>160</v>
      </c>
      <c r="E257" s="154"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10"/>
      <c r="D260" s="110"/>
      <c r="E260" s="110"/>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3" t="s">
        <v>160</v>
      </c>
      <c r="E268" s="154"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3" t="s">
        <v>160</v>
      </c>
      <c r="E277" s="154"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3" t="s">
        <v>160</v>
      </c>
      <c r="E286" s="154"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3" t="s">
        <v>160</v>
      </c>
      <c r="E295" s="154"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3" t="s">
        <v>160</v>
      </c>
      <c r="E304" s="154"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3" t="s">
        <v>160</v>
      </c>
      <c r="E315" s="154"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3" t="s">
        <v>160</v>
      </c>
      <c r="E324" s="154"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3" t="s">
        <v>160</v>
      </c>
      <c r="E333" s="154"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10"/>
      <c r="D338" s="110"/>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3" t="s">
        <v>160</v>
      </c>
      <c r="E346" s="154"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3" t="s">
        <v>160</v>
      </c>
      <c r="E355" s="154"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3" t="s">
        <v>160</v>
      </c>
      <c r="E364" s="154"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10"/>
      <c r="D369" s="110"/>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3" t="s">
        <v>160</v>
      </c>
      <c r="E377" s="154"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3" t="s">
        <v>160</v>
      </c>
      <c r="E386" s="154"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3" t="s">
        <v>160</v>
      </c>
      <c r="E395" s="154"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3" t="s">
        <v>160</v>
      </c>
      <c r="E404" s="154"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06"/>
      <c r="B406" s="106"/>
      <c r="C406" s="106"/>
      <c r="D406" s="158"/>
      <c r="E406" s="158"/>
      <c r="F406" s="158"/>
      <c r="G406" s="158"/>
      <c r="H406" s="158"/>
      <c r="I406" s="158"/>
      <c r="J406" s="115"/>
    </row>
    <row r="407" spans="1:10" ht="15.5" x14ac:dyDescent="0.35">
      <c r="A407" s="4"/>
      <c r="B407" s="5" t="s">
        <v>772</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774</v>
      </c>
      <c r="H409" s="180"/>
      <c r="I409" s="159">
        <f ca="1">TablaRPresupuestoAI[[#Totals],[Proyecto1]]</f>
        <v>0</v>
      </c>
      <c r="J409" s="115"/>
    </row>
    <row r="410" spans="1:10" x14ac:dyDescent="0.35">
      <c r="A410" s="121"/>
      <c r="B410" s="121"/>
      <c r="C410" s="121"/>
      <c r="D410" s="121"/>
      <c r="E410" s="121"/>
      <c r="F410" s="122"/>
      <c r="G410" s="121"/>
      <c r="H410" s="121"/>
      <c r="I410" s="122"/>
      <c r="J410" s="123"/>
    </row>
  </sheetData>
  <sheetProtection algorithmName="SHA-512" hashValue="bgPRk757u7mn/2tHAsPtE6n1DADT5SMvaBMxR236ZnQMuoRqkuikQx4wNbjZraxCj6LKP/V3n2VFM/ZMakufeg==" saltValue="N8w1Pf7xPHCP7QO12AbL4g==" spinCount="100000" sheet="1" objects="1" scenarios="1" selectLockedCells="1"/>
  <mergeCells count="56">
    <mergeCell ref="G409:H409"/>
    <mergeCell ref="E3:I3"/>
    <mergeCell ref="E4:I5"/>
    <mergeCell ref="F14:H14"/>
    <mergeCell ref="F23:H23"/>
    <mergeCell ref="D32:I32"/>
    <mergeCell ref="F217:H217"/>
    <mergeCell ref="F226:H226"/>
    <mergeCell ref="D215:I215"/>
    <mergeCell ref="D224:I224"/>
    <mergeCell ref="D233:I233"/>
    <mergeCell ref="F85:H85"/>
    <mergeCell ref="F94:H94"/>
    <mergeCell ref="D186:I186"/>
    <mergeCell ref="D195:I195"/>
    <mergeCell ref="D204:I204"/>
    <mergeCell ref="F34:H34"/>
    <mergeCell ref="F43:H43"/>
    <mergeCell ref="F56:H56"/>
    <mergeCell ref="F65:H65"/>
    <mergeCell ref="F76:H76"/>
    <mergeCell ref="D54:I54"/>
    <mergeCell ref="D63:I63"/>
    <mergeCell ref="F206:H206"/>
    <mergeCell ref="F103:H103"/>
    <mergeCell ref="F112:H112"/>
    <mergeCell ref="F121:H121"/>
    <mergeCell ref="F130:H130"/>
    <mergeCell ref="F141:H141"/>
    <mergeCell ref="F150:H150"/>
    <mergeCell ref="F159:H159"/>
    <mergeCell ref="F168:H168"/>
    <mergeCell ref="F177:H177"/>
    <mergeCell ref="F188:H188"/>
    <mergeCell ref="F197:H197"/>
    <mergeCell ref="F342:H342"/>
    <mergeCell ref="F235:H235"/>
    <mergeCell ref="F244:H244"/>
    <mergeCell ref="F253:H253"/>
    <mergeCell ref="F264:H264"/>
    <mergeCell ref="F273:H273"/>
    <mergeCell ref="F282:H282"/>
    <mergeCell ref="F291:H291"/>
    <mergeCell ref="F300:H300"/>
    <mergeCell ref="F311:H311"/>
    <mergeCell ref="F320:H320"/>
    <mergeCell ref="F329:H329"/>
    <mergeCell ref="D327:I327"/>
    <mergeCell ref="D340:I340"/>
    <mergeCell ref="F400:H400"/>
    <mergeCell ref="F351:H351"/>
    <mergeCell ref="F360:H360"/>
    <mergeCell ref="F373:H373"/>
    <mergeCell ref="F382:H382"/>
    <mergeCell ref="F391:H391"/>
    <mergeCell ref="D358:I358"/>
  </mergeCells>
  <conditionalFormatting sqref="I18:I19">
    <cfRule type="containsText" dxfId="420" priority="41" operator="containsText" text="Rellene con">
      <formula>NOT(ISERROR(SEARCH("Rellene con",I18)))</formula>
    </cfRule>
  </conditionalFormatting>
  <conditionalFormatting sqref="I27:I28">
    <cfRule type="containsText" dxfId="419" priority="40" operator="containsText" text="Rellene con">
      <formula>NOT(ISERROR(SEARCH("Rellene con",I27)))</formula>
    </cfRule>
  </conditionalFormatting>
  <conditionalFormatting sqref="I38:I39">
    <cfRule type="containsText" dxfId="418" priority="39" operator="containsText" text="Rellene con">
      <formula>NOT(ISERROR(SEARCH("Rellene con",I38)))</formula>
    </cfRule>
  </conditionalFormatting>
  <conditionalFormatting sqref="I47:I48">
    <cfRule type="containsText" dxfId="417" priority="38" operator="containsText" text="Rellene con">
      <formula>NOT(ISERROR(SEARCH("Rellene con",I47)))</formula>
    </cfRule>
  </conditionalFormatting>
  <conditionalFormatting sqref="I60:I61">
    <cfRule type="containsText" dxfId="416" priority="37" operator="containsText" text="Rellene con">
      <formula>NOT(ISERROR(SEARCH("Rellene con",I60)))</formula>
    </cfRule>
  </conditionalFormatting>
  <conditionalFormatting sqref="I69:I70">
    <cfRule type="containsText" dxfId="415" priority="36" operator="containsText" text="Rellene con">
      <formula>NOT(ISERROR(SEARCH("Rellene con",I69)))</formula>
    </cfRule>
  </conditionalFormatting>
  <conditionalFormatting sqref="I80:I81">
    <cfRule type="containsText" dxfId="414" priority="35" operator="containsText" text="Rellene con">
      <formula>NOT(ISERROR(SEARCH("Rellene con",I80)))</formula>
    </cfRule>
  </conditionalFormatting>
  <conditionalFormatting sqref="I89:I90">
    <cfRule type="containsText" dxfId="413" priority="34" operator="containsText" text="Rellene con">
      <formula>NOT(ISERROR(SEARCH("Rellene con",I89)))</formula>
    </cfRule>
  </conditionalFormatting>
  <conditionalFormatting sqref="I98:I99">
    <cfRule type="containsText" dxfId="412" priority="33" operator="containsText" text="Rellene con">
      <formula>NOT(ISERROR(SEARCH("Rellene con",I98)))</formula>
    </cfRule>
  </conditionalFormatting>
  <conditionalFormatting sqref="I107:I108">
    <cfRule type="containsText" dxfId="411" priority="32" operator="containsText" text="Rellene con">
      <formula>NOT(ISERROR(SEARCH("Rellene con",I107)))</formula>
    </cfRule>
  </conditionalFormatting>
  <conditionalFormatting sqref="I116:I117">
    <cfRule type="containsText" dxfId="410" priority="31" operator="containsText" text="Rellene con">
      <formula>NOT(ISERROR(SEARCH("Rellene con",I116)))</formula>
    </cfRule>
  </conditionalFormatting>
  <conditionalFormatting sqref="I125:I126">
    <cfRule type="containsText" dxfId="409" priority="30" operator="containsText" text="Rellene con">
      <formula>NOT(ISERROR(SEARCH("Rellene con",I125)))</formula>
    </cfRule>
  </conditionalFormatting>
  <conditionalFormatting sqref="I134:I135">
    <cfRule type="containsText" dxfId="408" priority="29" operator="containsText" text="Rellene con">
      <formula>NOT(ISERROR(SEARCH("Rellene con",I134)))</formula>
    </cfRule>
  </conditionalFormatting>
  <conditionalFormatting sqref="I145:I146">
    <cfRule type="containsText" dxfId="407" priority="28" operator="containsText" text="Rellene con">
      <formula>NOT(ISERROR(SEARCH("Rellene con",I145)))</formula>
    </cfRule>
  </conditionalFormatting>
  <conditionalFormatting sqref="I154:I155">
    <cfRule type="containsText" dxfId="406" priority="27" operator="containsText" text="Rellene con">
      <formula>NOT(ISERROR(SEARCH("Rellene con",I154)))</formula>
    </cfRule>
  </conditionalFormatting>
  <conditionalFormatting sqref="I163:I164">
    <cfRule type="containsText" dxfId="405" priority="26" operator="containsText" text="Rellene con">
      <formula>NOT(ISERROR(SEARCH("Rellene con",I163)))</formula>
    </cfRule>
  </conditionalFormatting>
  <conditionalFormatting sqref="I172:I173">
    <cfRule type="containsText" dxfId="404" priority="25" operator="containsText" text="Rellene con">
      <formula>NOT(ISERROR(SEARCH("Rellene con",I172)))</formula>
    </cfRule>
  </conditionalFormatting>
  <conditionalFormatting sqref="I181:I182">
    <cfRule type="containsText" dxfId="403" priority="24" operator="containsText" text="Rellene con">
      <formula>NOT(ISERROR(SEARCH("Rellene con",I181)))</formula>
    </cfRule>
  </conditionalFormatting>
  <conditionalFormatting sqref="I192:I193">
    <cfRule type="containsText" dxfId="402" priority="23" operator="containsText" text="Rellene con">
      <formula>NOT(ISERROR(SEARCH("Rellene con",I192)))</formula>
    </cfRule>
  </conditionalFormatting>
  <conditionalFormatting sqref="I201:I202">
    <cfRule type="containsText" dxfId="401" priority="22" operator="containsText" text="Rellene con">
      <formula>NOT(ISERROR(SEARCH("Rellene con",I201)))</formula>
    </cfRule>
  </conditionalFormatting>
  <conditionalFormatting sqref="I210:I211">
    <cfRule type="containsText" dxfId="400" priority="21" operator="containsText" text="Rellene con">
      <formula>NOT(ISERROR(SEARCH("Rellene con",I210)))</formula>
    </cfRule>
  </conditionalFormatting>
  <conditionalFormatting sqref="I221:I222">
    <cfRule type="containsText" dxfId="399" priority="20" operator="containsText" text="Rellene con">
      <formula>NOT(ISERROR(SEARCH("Rellene con",I221)))</formula>
    </cfRule>
  </conditionalFormatting>
  <conditionalFormatting sqref="I230:I231">
    <cfRule type="containsText" dxfId="398" priority="19" operator="containsText" text="Rellene con">
      <formula>NOT(ISERROR(SEARCH("Rellene con",I230)))</formula>
    </cfRule>
  </conditionalFormatting>
  <conditionalFormatting sqref="I239:I240">
    <cfRule type="containsText" dxfId="397" priority="18" operator="containsText" text="Rellene con">
      <formula>NOT(ISERROR(SEARCH("Rellene con",I239)))</formula>
    </cfRule>
  </conditionalFormatting>
  <conditionalFormatting sqref="I248:I249">
    <cfRule type="containsText" dxfId="396" priority="17" operator="containsText" text="Rellene con">
      <formula>NOT(ISERROR(SEARCH("Rellene con",I248)))</formula>
    </cfRule>
  </conditionalFormatting>
  <conditionalFormatting sqref="I257:I258">
    <cfRule type="containsText" dxfId="395" priority="16" operator="containsText" text="Rellene con">
      <formula>NOT(ISERROR(SEARCH("Rellene con",I257)))</formula>
    </cfRule>
  </conditionalFormatting>
  <conditionalFormatting sqref="I268:I269">
    <cfRule type="containsText" dxfId="394" priority="15" operator="containsText" text="Rellene con">
      <formula>NOT(ISERROR(SEARCH("Rellene con",I268)))</formula>
    </cfRule>
  </conditionalFormatting>
  <conditionalFormatting sqref="I277:I278">
    <cfRule type="containsText" dxfId="393" priority="14" operator="containsText" text="Rellene con">
      <formula>NOT(ISERROR(SEARCH("Rellene con",I277)))</formula>
    </cfRule>
  </conditionalFormatting>
  <conditionalFormatting sqref="I286:I287">
    <cfRule type="containsText" dxfId="392" priority="13" operator="containsText" text="Rellene con">
      <formula>NOT(ISERROR(SEARCH("Rellene con",I286)))</formula>
    </cfRule>
  </conditionalFormatting>
  <conditionalFormatting sqref="I295:I296">
    <cfRule type="containsText" dxfId="391" priority="12" operator="containsText" text="Rellene con">
      <formula>NOT(ISERROR(SEARCH("Rellene con",I295)))</formula>
    </cfRule>
  </conditionalFormatting>
  <conditionalFormatting sqref="I304:I305">
    <cfRule type="containsText" dxfId="390" priority="11" operator="containsText" text="Rellene con">
      <formula>NOT(ISERROR(SEARCH("Rellene con",I304)))</formula>
    </cfRule>
  </conditionalFormatting>
  <conditionalFormatting sqref="I315:I316">
    <cfRule type="containsText" dxfId="389" priority="10" operator="containsText" text="Rellene con">
      <formula>NOT(ISERROR(SEARCH("Rellene con",I315)))</formula>
    </cfRule>
  </conditionalFormatting>
  <conditionalFormatting sqref="I324:I325">
    <cfRule type="containsText" dxfId="388" priority="9" operator="containsText" text="Rellene con">
      <formula>NOT(ISERROR(SEARCH("Rellene con",I324)))</formula>
    </cfRule>
  </conditionalFormatting>
  <conditionalFormatting sqref="I333:I334">
    <cfRule type="containsText" dxfId="387" priority="8" operator="containsText" text="Rellene con">
      <formula>NOT(ISERROR(SEARCH("Rellene con",I333)))</formula>
    </cfRule>
  </conditionalFormatting>
  <conditionalFormatting sqref="I346:I347">
    <cfRule type="containsText" dxfId="386" priority="7" operator="containsText" text="Rellene con">
      <formula>NOT(ISERROR(SEARCH("Rellene con",I346)))</formula>
    </cfRule>
  </conditionalFormatting>
  <conditionalFormatting sqref="I355:I356">
    <cfRule type="containsText" dxfId="385" priority="6" operator="containsText" text="Rellene con">
      <formula>NOT(ISERROR(SEARCH("Rellene con",I355)))</formula>
    </cfRule>
  </conditionalFormatting>
  <conditionalFormatting sqref="I364:I365">
    <cfRule type="containsText" dxfId="384" priority="5" operator="containsText" text="Rellene con">
      <formula>NOT(ISERROR(SEARCH("Rellene con",I364)))</formula>
    </cfRule>
  </conditionalFormatting>
  <conditionalFormatting sqref="I377:I378">
    <cfRule type="containsText" dxfId="383" priority="4" operator="containsText" text="Rellene con">
      <formula>NOT(ISERROR(SEARCH("Rellene con",I377)))</formula>
    </cfRule>
  </conditionalFormatting>
  <conditionalFormatting sqref="I386:I387">
    <cfRule type="containsText" dxfId="382" priority="3" operator="containsText" text="Rellene con">
      <formula>NOT(ISERROR(SEARCH("Rellene con",I386)))</formula>
    </cfRule>
  </conditionalFormatting>
  <conditionalFormatting sqref="I395:I396">
    <cfRule type="containsText" dxfId="381" priority="2" operator="containsText" text="Rellene con">
      <formula>NOT(ISERROR(SEARCH("Rellene con",I395)))</formula>
    </cfRule>
  </conditionalFormatting>
  <conditionalFormatting sqref="I404:I405">
    <cfRule type="containsText" dxfId="380" priority="1" operator="containsText" text="Rellene con">
      <formula>NOT(ISERROR(SEARCH("Rellene con",I404)))</formula>
    </cfRule>
  </conditionalFormatting>
  <conditionalFormatting sqref="I406 I408">
    <cfRule type="containsText" dxfId="379" priority="58" operator="containsText" text="Rellene un indicador">
      <formula>NOT(ISERROR(SEARCH("Rellene un indicador",I406)))</formula>
    </cfRule>
  </conditionalFormatting>
  <dataValidations count="52">
    <dataValidation type="list" showInputMessage="1" showErrorMessage="1" sqref="E347" xr:uid="{67082547-0ACC-412F-BE86-D21FC4119D56}">
      <formula1>"RCR67"</formula1>
    </dataValidation>
    <dataValidation type="list" showInputMessage="1" showErrorMessage="1" sqref="E346" xr:uid="{1E48C3FF-24AC-4B58-9575-D679F5099728}">
      <formula1>"RCO65"</formula1>
    </dataValidation>
    <dataValidation type="list" showInputMessage="1" showErrorMessage="1" sqref="E395 E404" xr:uid="{2E664F3D-CEC9-4300-888C-8397B6DB1CB1}">
      <formula1>"RCO77,RCO114"</formula1>
    </dataValidation>
    <dataValidation type="list" showInputMessage="1" showErrorMessage="1" sqref="E378 E387 E396 E405" xr:uid="{609DB6CC-2842-4CCC-B548-4E990D5E9C40}">
      <formula1>"RCR77"</formula1>
    </dataValidation>
    <dataValidation type="list" showInputMessage="1" showErrorMessage="1" sqref="E377 E386" xr:uid="{3B52D4E0-F84E-4C5E-8731-4E38C2441EAF}">
      <formula1>"RCO77"</formula1>
    </dataValidation>
    <dataValidation type="list" showInputMessage="1" showErrorMessage="1" sqref="E365 E356" xr:uid="{6CB4265E-BEAD-42CC-A21C-2FB265C2A5EA}">
      <formula1>"ESR113"</formula1>
    </dataValidation>
    <dataValidation type="list" showInputMessage="1" showErrorMessage="1" sqref="E364 E355" xr:uid="{C28EA823-5145-4539-8368-EA686B6D2B15}">
      <formula1>"RCO113"</formula1>
    </dataValidation>
    <dataValidation type="list" showInputMessage="1" showErrorMessage="1" sqref="E334" xr:uid="{748CF803-8B06-4616-B16E-F056240DCFBF}">
      <formula1>"RCR50,RCR95"</formula1>
    </dataValidation>
    <dataValidation type="list" allowBlank="1" showInputMessage="1" showErrorMessage="1" sqref="E333" xr:uid="{E5154E42-293A-4C7C-BE81-F761057302B3}">
      <formula1>"RCO38"</formula1>
    </dataValidation>
    <dataValidation type="list" showInputMessage="1" showErrorMessage="1" sqref="E325" xr:uid="{76AD49EE-0C9C-49A9-BA89-AF49C7B83D70}">
      <formula1>"RCR95"</formula1>
    </dataValidation>
    <dataValidation type="list" showInputMessage="1" showErrorMessage="1" sqref="E316" xr:uid="{56309267-3236-4ABE-8E4C-F696105A9797}">
      <formula1>"RCR50"</formula1>
    </dataValidation>
    <dataValidation type="list" showInputMessage="1" showErrorMessage="1" sqref="E296 E305" xr:uid="{6E1B2371-30A7-4AB3-B417-242FCB930261}">
      <formula1>"RCR52"</formula1>
    </dataValidation>
    <dataValidation type="list" showInputMessage="1" showErrorMessage="1" sqref="E295 E304 E315 E324" xr:uid="{E182F2D4-0497-4A42-BE60-E4CD8E688A2E}">
      <formula1>"RCO38"</formula1>
    </dataValidation>
    <dataValidation type="list" showInputMessage="1" showErrorMessage="1" sqref="E269 E278 E287" xr:uid="{B51F1B3F-58FC-4D4A-AF0E-9C8B9DE25AB5}">
      <formula1>"RCR47,RCR103"</formula1>
    </dataValidation>
    <dataValidation type="list" showInputMessage="1" showErrorMessage="1" sqref="E268 E277 E286" xr:uid="{98025840-363A-466F-A44C-67B69B670FA7}">
      <formula1>"RCO34,RCO107"</formula1>
    </dataValidation>
    <dataValidation type="list" showInputMessage="1" showErrorMessage="1" sqref="E249 E258" xr:uid="{6D4E5E21-BFB9-48EC-B986-AA5A0B80576E}">
      <formula1>"RCR42"</formula1>
    </dataValidation>
    <dataValidation type="list" showInputMessage="1" showErrorMessage="1" sqref="E248 E257" xr:uid="{D53DE1BA-1AEA-4EB4-A09A-6819DF715B7E}">
      <formula1>"RCO31,RCO32"</formula1>
    </dataValidation>
    <dataValidation type="list" showInputMessage="1" showErrorMessage="1" sqref="E240" xr:uid="{9BB5E424-32AB-4CFD-8B74-83A38FE2C43A}">
      <formula1>"RCR41,RCR42"</formula1>
    </dataValidation>
    <dataValidation type="list" showInputMessage="1" showErrorMessage="1" sqref="E239" xr:uid="{7C59B2F6-2A05-4DF4-B055-FA447A7CAAB9}">
      <formula1>"RCO30,RCO31,RCO32"</formula1>
    </dataValidation>
    <dataValidation type="list" showInputMessage="1" showErrorMessage="1" sqref="E222 E231" xr:uid="{8557B624-43B9-4159-A576-E519C4B55999}">
      <formula1>"RCR41"</formula1>
    </dataValidation>
    <dataValidation type="list" showInputMessage="1" showErrorMessage="1" sqref="E221 E230" xr:uid="{1511980B-7532-45BE-A720-36FBCB38997C}">
      <formula1>"RCO30"</formula1>
    </dataValidation>
    <dataValidation type="list" showInputMessage="1" showErrorMessage="1" sqref="E211" xr:uid="{59E4C677-875B-46EF-8E0F-6F0FC70FFE28}">
      <formula1>"RCR37"</formula1>
    </dataValidation>
    <dataValidation type="list" showInputMessage="1" showErrorMessage="1" sqref="E202" xr:uid="{1B8F43DE-044A-475E-9AED-482C3E5D3201}">
      <formula1>"RCR36"</formula1>
    </dataValidation>
    <dataValidation type="list" showInputMessage="1" showErrorMessage="1" sqref="E193" xr:uid="{E7371A6A-60D1-4DA8-AC4A-0BE205F44BAC}">
      <formula1>"RCR35"</formula1>
    </dataValidation>
    <dataValidation type="list" showInputMessage="1" showErrorMessage="1" sqref="E192 E201 E210" xr:uid="{CE664FD4-CBAE-4E60-80F0-1E7788FEC143}">
      <formula1>"RCO24,RCO26"</formula1>
    </dataValidation>
    <dataValidation type="list" showInputMessage="1" showErrorMessage="1" sqref="E172 E181" xr:uid="{FD4BB5BC-8FF3-4AD2-BE1B-ECD3185CA4A7}">
      <formula1>"RCO54,RCO57"</formula1>
    </dataValidation>
    <dataValidation type="list" showInputMessage="1" showErrorMessage="1" sqref="E164" xr:uid="{50CE63A3-12A7-4A15-890C-940A33F55A43}">
      <formula1>"RCR64"</formula1>
    </dataValidation>
    <dataValidation type="list" showInputMessage="1" showErrorMessage="1" sqref="E163" xr:uid="{E87FA5F0-627D-4F9E-B368-5D1CBDD525CE}">
      <formula1>"RCO58"</formula1>
    </dataValidation>
    <dataValidation type="list" showInputMessage="1" showErrorMessage="1" sqref="E154" xr:uid="{2A151321-6C68-4BB6-904B-548AE356DE92}">
      <formula1>"RCO57"</formula1>
    </dataValidation>
    <dataValidation type="list" showInputMessage="1" showErrorMessage="1" sqref="E146 E155 E173 E182" xr:uid="{E8F6DE23-85E1-4829-8A34-BE243B102C09}">
      <formula1>"RCR62"</formula1>
    </dataValidation>
    <dataValidation type="list" showInputMessage="1" showErrorMessage="1" sqref="E145" xr:uid="{CA66B3CF-B06D-49F9-B925-AC0742F9E576}">
      <formula1>"RCO54,RCO57,RCO59"</formula1>
    </dataValidation>
    <dataValidation type="list" showInputMessage="1" showErrorMessage="1" sqref="E81 E90 E99 E108 E117 E126 E135" xr:uid="{DCA9566E-6756-466A-BB7A-196BFFF3D096}">
      <formula1>"RCR32"</formula1>
    </dataValidation>
    <dataValidation type="list" showInputMessage="1" showErrorMessage="1" sqref="E80 E89 E98 E107 E116 E125 E134" xr:uid="{DB7309BD-6867-49AC-B194-89439AC02153}">
      <formula1>"RCO22"</formula1>
    </dataValidation>
    <dataValidation type="list" showInputMessage="1" showErrorMessage="1" sqref="E61 E70" xr:uid="{1683308D-44AD-4060-8D83-53AC6C433AD0}">
      <formula1>"RCR26"</formula1>
    </dataValidation>
    <dataValidation type="list" showInputMessage="1" showErrorMessage="1" sqref="E60 E69" xr:uid="{04D096E8-C952-417C-9B1C-0567EDFBA689}">
      <formula1>"RCO19"</formula1>
    </dataValidation>
    <dataValidation type="list" showInputMessage="1" showErrorMessage="1" sqref="E39 E48" xr:uid="{DB25AD08-09B7-4D7A-A481-C03B71B7F551}">
      <formula1>"RCR19"</formula1>
    </dataValidation>
    <dataValidation type="list" showInputMessage="1" showErrorMessage="1" sqref="E38 E47" xr:uid="{66DA1FE9-C39D-473D-9211-82A062294EBF}">
      <formula1>"RCO01"</formula1>
    </dataValidation>
    <dataValidation type="list" showInputMessage="1" showErrorMessage="1" sqref="E19 E28" xr:uid="{3E9A0446-DCF0-4A3F-8AD2-C655C500C30A}">
      <formula1>"RCR11"</formula1>
    </dataValidation>
    <dataValidation type="list" showInputMessage="1" showErrorMessage="1" sqref="E18 E27" xr:uid="{DFACAD23-8D6F-4722-82B8-6D8A03E92250}">
      <formula1>"RCO14"</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6DFB8ADC-F41B-491B-AC88-3ACE10AE29C5}">
      <formula1>IF(B12="Incluir",E14&gt;=0,OR(E14="",E14=0))</formula1>
    </dataValidation>
    <dataValidation type="list" allowBlank="1" showInputMessage="1" showErrorMessage="1" sqref="E8 E50 E336 E367 E407" xr:uid="{2C7B3A4F-4248-4BBA-A027-7B084E6BADFF}">
      <formula1>#REF!</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1083D593-4FCC-429E-99E8-E2382B6F0325}">
      <formula1>IF(B216="Incluir",E207&gt;=0,E207="")</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FE024398-4BE7-4B74-9E8B-C104892B7E0E}">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xr:uid="{BD650944-DAF7-4AF3-8E9F-A702078BBF18}">
      <formula1>IF(B22="Incluir",E15&gt;=0,E15="")</formula1>
    </dataValidation>
    <dataValidation type="custom" allowBlank="1" showInputMessage="1" showErrorMessage="1" sqref="H82 H20 H29 H62 H71" xr:uid="{9E477C62-34B5-4A2F-8880-FCD12D515908}">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D30ABF5E-E85B-4CAC-AB80-21C8AC5E5910}">
      <formula1>IF(B20="Incluir",E24&gt;=0,E24="")</formula1>
    </dataValidation>
    <dataValidation type="custom" allowBlank="1" showInputMessage="1" showErrorMessage="1" sqref="G165" xr:uid="{C5F6BDB2-02C1-4991-B302-93DB53E1F4C5}">
      <formula1>IF(B159="No Incluir",G165="",TRUE)</formula1>
    </dataValidation>
    <dataValidation type="custom" allowBlank="1" showInputMessage="1" showErrorMessage="1" sqref="G109" xr:uid="{7428D643-3C7A-47F1-BD70-5559E0DB3535}">
      <formula1>IF(B105="No Incluir",G109="",TRUE)</formula1>
    </dataValidation>
    <dataValidation type="custom" allowBlank="1" showInputMessage="1" showErrorMessage="1" sqref="G40" xr:uid="{D65F7EFA-057A-461E-B2C1-1EBA89B5C129}">
      <formula1>IF(B35="No Incluir",G40="",TRUE)</formula1>
    </dataValidation>
    <dataValidation type="list" allowBlank="1" showInputMessage="1" showErrorMessage="1" sqref="E12:E13 E21:E22 E398:E399 E41:E42 E309 E33 E74:E75 E83:E84 E92:E93 E101:E102 E110:E111 E119:E120 E128:E129 E139:E140 E148:E149 E157:E158 E166:E167 E175:E176 E187 E196 E205 E216 E225 E234 E242:E243 E251:E252 E262:E263 E271:E272 E280:E281 E289:E290 E298:E299 E64 E318:E319 E55 E328 E349:E350 E341 E371:E372 E380:E381 E389:E390 E359" xr:uid="{8DBE06BC-6AED-4DDF-9BB3-285A3013D883}">
      <formula1>INDIRECT($E$8)</formula1>
    </dataValidation>
    <dataValidation type="custom" operator="greaterThanOrEqual" showInputMessage="1" showErrorMessage="1" errorTitle="Subtipo no incluido" error="Seleccione a la izquierda del título si que desea incluir este subtipo de acción antes de completar el presupuesto" sqref="E401" xr:uid="{906BC797-B76B-4C00-BCAB-8C533D1B1C3F}">
      <formula1>IF(B412="Incluir",E401&gt;=0,E401="")</formula1>
    </dataValidation>
    <dataValidation type="decimal" allowBlank="1" showInputMessage="1" showErrorMessage="1" errorTitle="Cantidad" error="Rellene con un valor positivo." sqref="H18:H19 H27:H28 H38:H39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395:H396 H404:H405" xr:uid="{A1FA27B3-E448-4709-9194-9AF980462D37}">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CF6550F5-C5C8-4FA1-8DDC-66DFA23F6233}">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6927B2-8A61-411E-97E4-2CBC5F376E8F}">
  <sheetPr>
    <pageSetUpPr fitToPage="1"/>
  </sheetPr>
  <dimension ref="A1:J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0" ht="55.5" customHeight="1" x14ac:dyDescent="0.35">
      <c r="A1" s="106"/>
      <c r="B1" s="106"/>
      <c r="C1" s="106"/>
      <c r="D1" s="106"/>
      <c r="E1" s="106"/>
      <c r="F1" s="107"/>
      <c r="G1" s="106"/>
      <c r="H1" s="106"/>
      <c r="I1" s="107"/>
      <c r="J1" s="115"/>
    </row>
    <row r="2" spans="1:10" x14ac:dyDescent="0.35">
      <c r="A2" s="106"/>
      <c r="B2" s="106"/>
      <c r="C2" s="106"/>
      <c r="D2" s="106"/>
      <c r="E2" s="106"/>
      <c r="F2" s="107"/>
      <c r="G2" s="106"/>
      <c r="H2" s="106"/>
      <c r="I2" s="107"/>
      <c r="J2" s="115"/>
    </row>
    <row r="3" spans="1:10" ht="34.15" customHeight="1" x14ac:dyDescent="0.35">
      <c r="A3" s="106"/>
      <c r="B3" s="106"/>
      <c r="C3" s="106"/>
      <c r="D3" s="108" t="s">
        <v>267</v>
      </c>
      <c r="E3" s="181"/>
      <c r="F3" s="182"/>
      <c r="G3" s="182"/>
      <c r="H3" s="182"/>
      <c r="I3" s="183"/>
      <c r="J3" s="115"/>
    </row>
    <row r="4" spans="1:10"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0" x14ac:dyDescent="0.35">
      <c r="A5" s="106"/>
      <c r="B5" s="106"/>
      <c r="C5" s="106"/>
      <c r="D5" s="106"/>
      <c r="E5" s="185"/>
      <c r="F5" s="185"/>
      <c r="G5" s="185"/>
      <c r="H5" s="185"/>
      <c r="I5" s="185"/>
      <c r="J5" s="115"/>
    </row>
    <row r="6" spans="1:10" x14ac:dyDescent="0.35">
      <c r="A6" s="106"/>
      <c r="B6" s="106"/>
      <c r="C6" s="106"/>
      <c r="D6" s="106"/>
      <c r="E6" s="106"/>
      <c r="F6" s="107"/>
      <c r="G6" s="106"/>
      <c r="H6" s="106"/>
      <c r="I6" s="107"/>
      <c r="J6" s="115"/>
    </row>
    <row r="7" spans="1:10" x14ac:dyDescent="0.35">
      <c r="A7" s="106"/>
      <c r="B7" s="106"/>
      <c r="C7" s="106"/>
      <c r="D7" s="106"/>
      <c r="E7" s="106"/>
      <c r="F7" s="107"/>
      <c r="G7" s="106"/>
      <c r="H7" s="106"/>
      <c r="I7" s="107"/>
      <c r="J7" s="115"/>
    </row>
    <row r="8" spans="1:10" ht="15.5" x14ac:dyDescent="0.35">
      <c r="A8" s="4"/>
      <c r="B8" s="5" t="s">
        <v>28</v>
      </c>
      <c r="C8" s="5"/>
      <c r="D8" s="5"/>
      <c r="E8" s="5"/>
      <c r="F8" s="10"/>
      <c r="G8" s="5"/>
      <c r="H8" s="4"/>
      <c r="I8" s="67"/>
      <c r="J8" s="115"/>
    </row>
    <row r="9" spans="1:10" x14ac:dyDescent="0.35">
      <c r="A9" s="106"/>
      <c r="B9" s="106"/>
      <c r="C9" s="106"/>
      <c r="D9" s="106"/>
      <c r="E9" s="106"/>
      <c r="F9" s="107"/>
      <c r="G9" s="106"/>
      <c r="H9" s="106"/>
      <c r="I9" s="107"/>
      <c r="J9" s="115"/>
    </row>
    <row r="10" spans="1:10" ht="15" thickBot="1" x14ac:dyDescent="0.4">
      <c r="A10" s="106"/>
      <c r="B10" s="160" t="s">
        <v>38</v>
      </c>
      <c r="C10" s="109"/>
      <c r="D10" s="109"/>
      <c r="E10" s="109"/>
      <c r="F10" s="110"/>
      <c r="G10" s="109"/>
      <c r="H10" s="109"/>
      <c r="I10" s="110"/>
      <c r="J10" s="115"/>
    </row>
    <row r="11" spans="1:10" x14ac:dyDescent="0.35">
      <c r="A11" s="106"/>
      <c r="B11" s="106"/>
      <c r="C11" s="106"/>
      <c r="D11" s="106"/>
      <c r="E11" s="106"/>
      <c r="F11" s="107"/>
      <c r="G11" s="106"/>
      <c r="H11" s="106"/>
      <c r="I11" s="107"/>
      <c r="J11" s="115"/>
    </row>
    <row r="12" spans="1:10" x14ac:dyDescent="0.35">
      <c r="A12" s="106"/>
      <c r="B12" s="116" t="s">
        <v>400</v>
      </c>
      <c r="C12" s="106"/>
      <c r="D12" s="112" t="s">
        <v>269</v>
      </c>
      <c r="E12" s="112"/>
      <c r="F12" s="113"/>
      <c r="G12" s="113"/>
      <c r="H12" s="113"/>
      <c r="I12" s="113"/>
      <c r="J12" s="115"/>
    </row>
    <row r="13" spans="1:10" x14ac:dyDescent="0.35">
      <c r="A13" s="106"/>
      <c r="B13" s="106"/>
      <c r="C13" s="106"/>
      <c r="D13" s="106"/>
      <c r="E13" s="106"/>
      <c r="F13" s="107"/>
      <c r="G13" s="106"/>
      <c r="H13" s="106"/>
      <c r="I13" s="107"/>
      <c r="J13" s="115"/>
    </row>
    <row r="14" spans="1:10"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0" x14ac:dyDescent="0.35">
      <c r="A15" s="106"/>
      <c r="B15" s="106"/>
      <c r="C15" s="106"/>
      <c r="D15" s="106"/>
      <c r="E15" s="106"/>
      <c r="F15" s="107"/>
      <c r="G15" s="106"/>
      <c r="H15" s="106"/>
      <c r="I15" s="107"/>
      <c r="J15" s="115"/>
    </row>
    <row r="16" spans="1:10"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29" x14ac:dyDescent="0.35">
      <c r="A27" s="106"/>
      <c r="B27" s="106"/>
      <c r="C27" s="106"/>
      <c r="D27" s="155"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09"/>
      <c r="E30" s="109"/>
      <c r="F30" s="110"/>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76" t="s">
        <v>276</v>
      </c>
      <c r="E32" s="176"/>
      <c r="F32" s="176"/>
      <c r="G32" s="176"/>
      <c r="H32" s="176"/>
      <c r="I32" s="176"/>
      <c r="J32" s="150"/>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5" t="s">
        <v>160</v>
      </c>
      <c r="E38" s="156"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51"/>
      <c r="H41" s="151"/>
      <c r="I41" s="151"/>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5" t="s">
        <v>160</v>
      </c>
      <c r="E47" s="156"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09"/>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15"/>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5" t="s">
        <v>160</v>
      </c>
      <c r="E60" s="156"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5" t="s">
        <v>160</v>
      </c>
      <c r="E69" s="156"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09"/>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5" t="s">
        <v>160</v>
      </c>
      <c r="E80" s="156"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5" t="s">
        <v>160</v>
      </c>
      <c r="E89" s="156"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5" t="s">
        <v>160</v>
      </c>
      <c r="E98" s="156"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5" t="s">
        <v>160</v>
      </c>
      <c r="E107" s="156"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5" t="s">
        <v>160</v>
      </c>
      <c r="E116" s="156"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5" t="s">
        <v>160</v>
      </c>
      <c r="E125" s="156"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51"/>
      <c r="H128" s="151"/>
      <c r="I128" s="151"/>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5" t="s">
        <v>160</v>
      </c>
      <c r="E134" s="156"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09"/>
      <c r="D137" s="109"/>
      <c r="E137" s="109"/>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5" t="s">
        <v>160</v>
      </c>
      <c r="E145" s="156" t="s">
        <v>170</v>
      </c>
      <c r="F145" s="153" t="str">
        <f>IFERROR(VLOOKUP(E145,TablaIndicadores[[Código]:[Unidad de medida]],2,0),"")</f>
        <v>RCO54 Intermodal</v>
      </c>
      <c r="G145" s="153" t="str">
        <f>IFERROR(VLOOKUP(E145,TablaIndicadores[[Código]:[Unidad de medida]],3,0),"")</f>
        <v>RCO54:Conexiones intermodales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5" t="s">
        <v>160</v>
      </c>
      <c r="E154" s="156"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5" t="s">
        <v>160</v>
      </c>
      <c r="E163" s="156"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5" t="s">
        <v>160</v>
      </c>
      <c r="E172" s="156"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87" t="s">
        <v>293</v>
      </c>
      <c r="E175" s="187"/>
      <c r="F175" s="187"/>
      <c r="G175" s="187"/>
      <c r="H175" s="187"/>
      <c r="I175" s="187"/>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5" t="s">
        <v>160</v>
      </c>
      <c r="E181" s="156"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09"/>
      <c r="D184" s="109"/>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5" t="s">
        <v>160</v>
      </c>
      <c r="E192" s="156" t="s">
        <v>177</v>
      </c>
      <c r="F192" s="153" t="str">
        <f>IFERROR(VLOOKUP(E192,TablaIndicadores[[Código]:[Unidad de medida]],2,0),"")</f>
        <v>RCO 26: Infraestructuras verdes construidas
o mejoradas para la adaptación al cambio
climático*</v>
      </c>
      <c r="G192" s="153" t="str">
        <f>IFERROR(VLOOKUP(E192,TablaIndicadores[[Código]:[Unidad de medida]],3,0),"")</f>
        <v>RCO 26: Hectáreas</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5" t="s">
        <v>160</v>
      </c>
      <c r="E201" s="156" t="s">
        <v>176</v>
      </c>
      <c r="F201" s="153" t="str">
        <f>IFERROR(VLOOKUP(E201,TablaIndicadores[[Código]:[Unidad de medida]],2,0),"")</f>
        <v>RCO 24: Inversiones en sistemas nuevos o
mejorados de seguimiento, preparación,
alerta y respuesta ante catástrofes*</v>
      </c>
      <c r="G201" s="153" t="str">
        <f>IFERROR(VLOOKUP(E201,TablaIndicadores[[Código]:[Unidad de medida]],3,0),"")</f>
        <v>RCO 24: Euro</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5" t="s">
        <v>160</v>
      </c>
      <c r="E210" s="156" t="s">
        <v>176</v>
      </c>
      <c r="F210" s="153" t="str">
        <f>IFERROR(VLOOKUP(E210,TablaIndicadores[[Código]:[Unidad de medida]],2,0),"")</f>
        <v>RCO 24: Inversiones en sistemas nuevos o
mejorados de seguimiento, preparación,
alerta y respuesta ante catástrofes*</v>
      </c>
      <c r="G210" s="153" t="str">
        <f>IFERROR(VLOOKUP(E210,TablaIndicadores[[Código]:[Unidad de medida]],3,0),"")</f>
        <v>RCO 24: Euro</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5" t="s">
        <v>160</v>
      </c>
      <c r="E221" s="156"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5" t="s">
        <v>160</v>
      </c>
      <c r="E230" s="156"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5" t="s">
        <v>160</v>
      </c>
      <c r="E239" s="156"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5" t="s">
        <v>160</v>
      </c>
      <c r="E248" s="156"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5" t="s">
        <v>160</v>
      </c>
      <c r="E257" s="156"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09"/>
      <c r="D260" s="109"/>
      <c r="E260" s="109"/>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5" t="s">
        <v>160</v>
      </c>
      <c r="E268" s="156"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5" t="s">
        <v>160</v>
      </c>
      <c r="E277" s="156"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5" t="s">
        <v>160</v>
      </c>
      <c r="E286" s="156"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5" t="s">
        <v>160</v>
      </c>
      <c r="E295" s="156"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5" t="s">
        <v>160</v>
      </c>
      <c r="E304" s="156"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5" t="s">
        <v>160</v>
      </c>
      <c r="E315" s="156"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5" t="s">
        <v>160</v>
      </c>
      <c r="E324" s="156"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5" t="s">
        <v>160</v>
      </c>
      <c r="E333" s="156"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09"/>
      <c r="D338" s="109"/>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5" t="s">
        <v>160</v>
      </c>
      <c r="E346" s="156"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5" t="s">
        <v>160</v>
      </c>
      <c r="E355" s="156"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5" t="s">
        <v>160</v>
      </c>
      <c r="E364" s="156"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09"/>
      <c r="D369" s="109"/>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5" t="s">
        <v>160</v>
      </c>
      <c r="E377" s="156"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5" t="s">
        <v>160</v>
      </c>
      <c r="E386" s="156"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5" t="s">
        <v>160</v>
      </c>
      <c r="E395" s="156"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5" t="s">
        <v>160</v>
      </c>
      <c r="E404" s="156"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19"/>
      <c r="B406" s="119"/>
      <c r="C406" s="119"/>
      <c r="D406" s="119"/>
      <c r="E406" s="119"/>
      <c r="F406" s="120"/>
      <c r="G406" s="119"/>
      <c r="H406" s="119"/>
      <c r="I406" s="120"/>
      <c r="J406" s="115"/>
    </row>
    <row r="407" spans="1:10" ht="15.5" x14ac:dyDescent="0.35">
      <c r="A407" s="4"/>
      <c r="B407" s="5" t="s">
        <v>783</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775</v>
      </c>
      <c r="H409" s="180"/>
      <c r="I409" s="159">
        <f ca="1">TablaRPresupuestoAI[[#Totals],[Proyecto2]]</f>
        <v>0</v>
      </c>
      <c r="J409" s="115"/>
    </row>
    <row r="410" spans="1:10" x14ac:dyDescent="0.35">
      <c r="A410" s="121"/>
      <c r="B410" s="121"/>
      <c r="C410" s="121"/>
      <c r="D410" s="121"/>
      <c r="E410" s="121"/>
      <c r="F410" s="122"/>
      <c r="G410" s="121"/>
      <c r="H410" s="121"/>
      <c r="I410" s="122"/>
      <c r="J410" s="123"/>
    </row>
  </sheetData>
  <sheetProtection algorithmName="SHA-512" hashValue="WuO5aS5E5t4kv7gDn/3+8ii2Yj88DejDs5r5+R1jhAcnJbUczkhYgZUmzwHQpxG4TFa9R27jjXtV2BHXEi/JEQ==" saltValue="P9HO+GlPU0vuGKENmOcWkw==" spinCount="100000" sheet="1" objects="1" scenarios="1" selectLockedCells="1"/>
  <mergeCells count="57">
    <mergeCell ref="G409:H409"/>
    <mergeCell ref="D215:I215"/>
    <mergeCell ref="D224:I224"/>
    <mergeCell ref="D233:I233"/>
    <mergeCell ref="D327:I327"/>
    <mergeCell ref="D340:I340"/>
    <mergeCell ref="F217:H217"/>
    <mergeCell ref="F311:H311"/>
    <mergeCell ref="F226:H226"/>
    <mergeCell ref="F235:H235"/>
    <mergeCell ref="F244:H244"/>
    <mergeCell ref="F253:H253"/>
    <mergeCell ref="F264:H264"/>
    <mergeCell ref="F273:H273"/>
    <mergeCell ref="F282:H282"/>
    <mergeCell ref="F291:H291"/>
    <mergeCell ref="F300:H300"/>
    <mergeCell ref="F34:H34"/>
    <mergeCell ref="E3:I3"/>
    <mergeCell ref="E4:I5"/>
    <mergeCell ref="F14:H14"/>
    <mergeCell ref="F23:H23"/>
    <mergeCell ref="D32:I32"/>
    <mergeCell ref="F141:H141"/>
    <mergeCell ref="F43:H43"/>
    <mergeCell ref="F56:H56"/>
    <mergeCell ref="F65:H65"/>
    <mergeCell ref="F76:H76"/>
    <mergeCell ref="F85:H85"/>
    <mergeCell ref="F94:H94"/>
    <mergeCell ref="F103:H103"/>
    <mergeCell ref="F112:H112"/>
    <mergeCell ref="F121:H121"/>
    <mergeCell ref="F130:H130"/>
    <mergeCell ref="D54:I54"/>
    <mergeCell ref="D63:I63"/>
    <mergeCell ref="F150:H150"/>
    <mergeCell ref="F159:H159"/>
    <mergeCell ref="F168:H168"/>
    <mergeCell ref="F177:H177"/>
    <mergeCell ref="F188:H188"/>
    <mergeCell ref="F197:H197"/>
    <mergeCell ref="F206:H206"/>
    <mergeCell ref="D175:I175"/>
    <mergeCell ref="D186:I186"/>
    <mergeCell ref="D195:I195"/>
    <mergeCell ref="D204:I204"/>
    <mergeCell ref="F400:H400"/>
    <mergeCell ref="F320:H320"/>
    <mergeCell ref="F329:H329"/>
    <mergeCell ref="F342:H342"/>
    <mergeCell ref="F351:H351"/>
    <mergeCell ref="F360:H360"/>
    <mergeCell ref="F373:H373"/>
    <mergeCell ref="F382:H382"/>
    <mergeCell ref="F391:H391"/>
    <mergeCell ref="D358:I358"/>
  </mergeCells>
  <conditionalFormatting sqref="I18:I19">
    <cfRule type="containsText" dxfId="378" priority="41" operator="containsText" text="Rellene con">
      <formula>NOT(ISERROR(SEARCH("Rellene con",I18)))</formula>
    </cfRule>
  </conditionalFormatting>
  <conditionalFormatting sqref="I27:I28">
    <cfRule type="containsText" dxfId="377" priority="40" operator="containsText" text="Rellene con">
      <formula>NOT(ISERROR(SEARCH("Rellene con",I27)))</formula>
    </cfRule>
  </conditionalFormatting>
  <conditionalFormatting sqref="I38:I39">
    <cfRule type="containsText" dxfId="376" priority="39" operator="containsText" text="Rellene con">
      <formula>NOT(ISERROR(SEARCH("Rellene con",I38)))</formula>
    </cfRule>
  </conditionalFormatting>
  <conditionalFormatting sqref="I47:I48">
    <cfRule type="containsText" dxfId="375" priority="38" operator="containsText" text="Rellene con">
      <formula>NOT(ISERROR(SEARCH("Rellene con",I47)))</formula>
    </cfRule>
  </conditionalFormatting>
  <conditionalFormatting sqref="I60:I61">
    <cfRule type="containsText" dxfId="374" priority="37" operator="containsText" text="Rellene con">
      <formula>NOT(ISERROR(SEARCH("Rellene con",I60)))</formula>
    </cfRule>
  </conditionalFormatting>
  <conditionalFormatting sqref="I69:I70">
    <cfRule type="containsText" dxfId="373" priority="36" operator="containsText" text="Rellene con">
      <formula>NOT(ISERROR(SEARCH("Rellene con",I69)))</formula>
    </cfRule>
  </conditionalFormatting>
  <conditionalFormatting sqref="I80:I81">
    <cfRule type="containsText" dxfId="372" priority="35" operator="containsText" text="Rellene con">
      <formula>NOT(ISERROR(SEARCH("Rellene con",I80)))</formula>
    </cfRule>
  </conditionalFormatting>
  <conditionalFormatting sqref="I89:I90">
    <cfRule type="containsText" dxfId="371" priority="34" operator="containsText" text="Rellene con">
      <formula>NOT(ISERROR(SEARCH("Rellene con",I89)))</formula>
    </cfRule>
  </conditionalFormatting>
  <conditionalFormatting sqref="I98:I99">
    <cfRule type="containsText" dxfId="370" priority="33" operator="containsText" text="Rellene con">
      <formula>NOT(ISERROR(SEARCH("Rellene con",I98)))</formula>
    </cfRule>
  </conditionalFormatting>
  <conditionalFormatting sqref="I107:I108">
    <cfRule type="containsText" dxfId="369" priority="32" operator="containsText" text="Rellene con">
      <formula>NOT(ISERROR(SEARCH("Rellene con",I107)))</formula>
    </cfRule>
  </conditionalFormatting>
  <conditionalFormatting sqref="I116:I117">
    <cfRule type="containsText" dxfId="368" priority="31" operator="containsText" text="Rellene con">
      <formula>NOT(ISERROR(SEARCH("Rellene con",I116)))</formula>
    </cfRule>
  </conditionalFormatting>
  <conditionalFormatting sqref="I125:I126">
    <cfRule type="containsText" dxfId="367" priority="30" operator="containsText" text="Rellene con">
      <formula>NOT(ISERROR(SEARCH("Rellene con",I125)))</formula>
    </cfRule>
  </conditionalFormatting>
  <conditionalFormatting sqref="I134:I135">
    <cfRule type="containsText" dxfId="366" priority="29" operator="containsText" text="Rellene con">
      <formula>NOT(ISERROR(SEARCH("Rellene con",I134)))</formula>
    </cfRule>
  </conditionalFormatting>
  <conditionalFormatting sqref="I145:I146">
    <cfRule type="containsText" dxfId="365" priority="28" operator="containsText" text="Rellene con">
      <formula>NOT(ISERROR(SEARCH("Rellene con",I145)))</formula>
    </cfRule>
  </conditionalFormatting>
  <conditionalFormatting sqref="I154:I155">
    <cfRule type="containsText" dxfId="364" priority="27" operator="containsText" text="Rellene con">
      <formula>NOT(ISERROR(SEARCH("Rellene con",I154)))</formula>
    </cfRule>
  </conditionalFormatting>
  <conditionalFormatting sqref="I163:I164">
    <cfRule type="containsText" dxfId="363" priority="26" operator="containsText" text="Rellene con">
      <formula>NOT(ISERROR(SEARCH("Rellene con",I163)))</formula>
    </cfRule>
  </conditionalFormatting>
  <conditionalFormatting sqref="I172:I173">
    <cfRule type="containsText" dxfId="362" priority="25" operator="containsText" text="Rellene con">
      <formula>NOT(ISERROR(SEARCH("Rellene con",I172)))</formula>
    </cfRule>
  </conditionalFormatting>
  <conditionalFormatting sqref="I181:I182">
    <cfRule type="containsText" dxfId="361" priority="24" operator="containsText" text="Rellene con">
      <formula>NOT(ISERROR(SEARCH("Rellene con",I181)))</formula>
    </cfRule>
  </conditionalFormatting>
  <conditionalFormatting sqref="I192:I193">
    <cfRule type="containsText" dxfId="360" priority="23" operator="containsText" text="Rellene con">
      <formula>NOT(ISERROR(SEARCH("Rellene con",I192)))</formula>
    </cfRule>
  </conditionalFormatting>
  <conditionalFormatting sqref="I201:I202">
    <cfRule type="containsText" dxfId="359" priority="22" operator="containsText" text="Rellene con">
      <formula>NOT(ISERROR(SEARCH("Rellene con",I201)))</formula>
    </cfRule>
  </conditionalFormatting>
  <conditionalFormatting sqref="I210:I211">
    <cfRule type="containsText" dxfId="358" priority="21" operator="containsText" text="Rellene con">
      <formula>NOT(ISERROR(SEARCH("Rellene con",I210)))</formula>
    </cfRule>
  </conditionalFormatting>
  <conditionalFormatting sqref="I221:I222">
    <cfRule type="containsText" dxfId="357" priority="20" operator="containsText" text="Rellene con">
      <formula>NOT(ISERROR(SEARCH("Rellene con",I221)))</formula>
    </cfRule>
  </conditionalFormatting>
  <conditionalFormatting sqref="I230:I231">
    <cfRule type="containsText" dxfId="356" priority="19" operator="containsText" text="Rellene con">
      <formula>NOT(ISERROR(SEARCH("Rellene con",I230)))</formula>
    </cfRule>
  </conditionalFormatting>
  <conditionalFormatting sqref="I239:I240">
    <cfRule type="containsText" dxfId="355" priority="18" operator="containsText" text="Rellene con">
      <formula>NOT(ISERROR(SEARCH("Rellene con",I239)))</formula>
    </cfRule>
  </conditionalFormatting>
  <conditionalFormatting sqref="I248:I249">
    <cfRule type="containsText" dxfId="354" priority="17" operator="containsText" text="Rellene con">
      <formula>NOT(ISERROR(SEARCH("Rellene con",I248)))</formula>
    </cfRule>
  </conditionalFormatting>
  <conditionalFormatting sqref="I257:I258">
    <cfRule type="containsText" dxfId="353" priority="16" operator="containsText" text="Rellene con">
      <formula>NOT(ISERROR(SEARCH("Rellene con",I257)))</formula>
    </cfRule>
  </conditionalFormatting>
  <conditionalFormatting sqref="I268:I269">
    <cfRule type="containsText" dxfId="352" priority="15" operator="containsText" text="Rellene con">
      <formula>NOT(ISERROR(SEARCH("Rellene con",I268)))</formula>
    </cfRule>
  </conditionalFormatting>
  <conditionalFormatting sqref="I277:I278">
    <cfRule type="containsText" dxfId="351" priority="14" operator="containsText" text="Rellene con">
      <formula>NOT(ISERROR(SEARCH("Rellene con",I277)))</formula>
    </cfRule>
  </conditionalFormatting>
  <conditionalFormatting sqref="I286:I287">
    <cfRule type="containsText" dxfId="350" priority="13" operator="containsText" text="Rellene con">
      <formula>NOT(ISERROR(SEARCH("Rellene con",I286)))</formula>
    </cfRule>
  </conditionalFormatting>
  <conditionalFormatting sqref="I295:I296">
    <cfRule type="containsText" dxfId="349" priority="12" operator="containsText" text="Rellene con">
      <formula>NOT(ISERROR(SEARCH("Rellene con",I295)))</formula>
    </cfRule>
  </conditionalFormatting>
  <conditionalFormatting sqref="I304:I305">
    <cfRule type="containsText" dxfId="348" priority="11" operator="containsText" text="Rellene con">
      <formula>NOT(ISERROR(SEARCH("Rellene con",I304)))</formula>
    </cfRule>
  </conditionalFormatting>
  <conditionalFormatting sqref="I315:I316">
    <cfRule type="containsText" dxfId="347" priority="10" operator="containsText" text="Rellene con">
      <formula>NOT(ISERROR(SEARCH("Rellene con",I315)))</formula>
    </cfRule>
  </conditionalFormatting>
  <conditionalFormatting sqref="I324:I325">
    <cfRule type="containsText" dxfId="346" priority="9" operator="containsText" text="Rellene con">
      <formula>NOT(ISERROR(SEARCH("Rellene con",I324)))</formula>
    </cfRule>
  </conditionalFormatting>
  <conditionalFormatting sqref="I333:I334">
    <cfRule type="containsText" dxfId="345" priority="8" operator="containsText" text="Rellene con">
      <formula>NOT(ISERROR(SEARCH("Rellene con",I333)))</formula>
    </cfRule>
  </conditionalFormatting>
  <conditionalFormatting sqref="I346:I347">
    <cfRule type="containsText" dxfId="344" priority="7" operator="containsText" text="Rellene con">
      <formula>NOT(ISERROR(SEARCH("Rellene con",I346)))</formula>
    </cfRule>
  </conditionalFormatting>
  <conditionalFormatting sqref="I355:I356">
    <cfRule type="containsText" dxfId="343" priority="6" operator="containsText" text="Rellene con">
      <formula>NOT(ISERROR(SEARCH("Rellene con",I355)))</formula>
    </cfRule>
  </conditionalFormatting>
  <conditionalFormatting sqref="I364:I365">
    <cfRule type="containsText" dxfId="342" priority="5" operator="containsText" text="Rellene con">
      <formula>NOT(ISERROR(SEARCH("Rellene con",I364)))</formula>
    </cfRule>
  </conditionalFormatting>
  <conditionalFormatting sqref="I377:I378">
    <cfRule type="containsText" dxfId="341" priority="4" operator="containsText" text="Rellene con">
      <formula>NOT(ISERROR(SEARCH("Rellene con",I377)))</formula>
    </cfRule>
  </conditionalFormatting>
  <conditionalFormatting sqref="I386:I387">
    <cfRule type="containsText" dxfId="340" priority="3" operator="containsText" text="Rellene con">
      <formula>NOT(ISERROR(SEARCH("Rellene con",I386)))</formula>
    </cfRule>
  </conditionalFormatting>
  <conditionalFormatting sqref="I395:I396">
    <cfRule type="containsText" dxfId="339" priority="2" operator="containsText" text="Rellene con">
      <formula>NOT(ISERROR(SEARCH("Rellene con",I395)))</formula>
    </cfRule>
  </conditionalFormatting>
  <conditionalFormatting sqref="I404:I405">
    <cfRule type="containsText" dxfId="338" priority="1" operator="containsText" text="Rellene con">
      <formula>NOT(ISERROR(SEARCH("Rellene con",I404)))</formula>
    </cfRule>
  </conditionalFormatting>
  <conditionalFormatting sqref="I408">
    <cfRule type="containsText" dxfId="337" priority="43" operator="containsText" text="Rellene un indicador">
      <formula>NOT(ISERROR(SEARCH("Rellene un indicador",I408)))</formula>
    </cfRule>
  </conditionalFormatting>
  <dataValidations count="52">
    <dataValidation type="list" allowBlank="1" showInputMessage="1" showErrorMessage="1" sqref="E12:E13 E21:E22 E398:E399 E41:E42 E309 E33 E74:E75 E83:E84 E92:E93 E101:E102 E110:E111 E119:E120 E128:E129 E139:E140 E148:E149 E157:E158 E166:E167 E55 E187 E196 E205 E216 E225 E234 E242:E243 E251:E252 E262:E263 E271:E272 E280:E281 E289:E290 E298:E299 E64 E318:E319 E176 E328 E349:E350 E341 E371:E372 E380:E381 E389:E390 E359" xr:uid="{2EF3D986-2E05-469B-A897-1B339D63BA08}">
      <formula1>INDIRECT($E$8)</formula1>
    </dataValidation>
    <dataValidation type="custom" allowBlank="1" showInputMessage="1" showErrorMessage="1" sqref="G40" xr:uid="{3869C1BC-3B9D-42C9-B9C7-36C66364D8D3}">
      <formula1>IF(B35="No Incluir",G40="",TRUE)</formula1>
    </dataValidation>
    <dataValidation type="custom" allowBlank="1" showInputMessage="1" showErrorMessage="1" sqref="G109" xr:uid="{891323BB-3872-43F3-A630-257528F2ADAD}">
      <formula1>IF(B105="No Incluir",G109="",TRUE)</formula1>
    </dataValidation>
    <dataValidation type="custom" allowBlank="1" showInputMessage="1" showErrorMessage="1" sqref="G165" xr:uid="{F4EFDCD3-A647-41B7-888B-142D73DE4E2E}">
      <formula1>IF(B159="No Incluir",G165="",TRUE)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FE19C802-BF22-4417-B332-C20B8C22CEDD}">
      <formula1>IF(B20="Incluir",E24&gt;=0,E24="")</formula1>
    </dataValidation>
    <dataValidation type="custom" allowBlank="1" showInputMessage="1" showErrorMessage="1" sqref="H82 H20 H29 H62 H71" xr:uid="{7494A4EE-237B-417F-853C-582EF8B60A21}">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E401" xr:uid="{ED4C3C66-0967-43C9-8500-EDA0091655A6}">
      <formula1>IF(B22="Incluir",E15&gt;=0,E15="")</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120C3607-0D0D-4285-8B61-9AAABCA750D0}">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18526761-8700-4F7B-8D89-52A8D1A20555}">
      <formula1>IF(B216="Incluir",E207&gt;=0,E207="")</formula1>
    </dataValidation>
    <dataValidation type="list" allowBlank="1" showInputMessage="1" showErrorMessage="1" sqref="E8 E50 E336 E367" xr:uid="{0DEC2934-1A15-4F26-96B3-C88281A2755A}">
      <formula1>#REF!</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E10B8FB4-629B-489C-9034-971F85AB8F48}">
      <formula1>IF(B12="Incluir",E14&gt;=0,OR(E14="",E14=0))</formula1>
    </dataValidation>
    <dataValidation type="list" showInputMessage="1" showErrorMessage="1" sqref="E18 E27" xr:uid="{4CB40AAA-6AAD-4843-A096-6162727B2C9D}">
      <formula1>"RCO14"</formula1>
    </dataValidation>
    <dataValidation type="list" showInputMessage="1" showErrorMessage="1" sqref="E19 E28" xr:uid="{2319BFE8-C2A5-4FA0-8053-93246C52EA77}">
      <formula1>"RCR11"</formula1>
    </dataValidation>
    <dataValidation type="list" showInputMessage="1" showErrorMessage="1" sqref="E38 E47" xr:uid="{8DD56278-4A9E-4F16-9DEA-8A5E6E4BF3DB}">
      <formula1>"RCO01"</formula1>
    </dataValidation>
    <dataValidation type="list" showInputMessage="1" showErrorMessage="1" sqref="E39 E48" xr:uid="{D942F275-EB25-4FC1-BE3B-180D241DA33C}">
      <formula1>"RCR19"</formula1>
    </dataValidation>
    <dataValidation type="list" showInputMessage="1" showErrorMessage="1" sqref="E60 E69" xr:uid="{762A2B40-E97B-49A4-9799-3187E857E3F6}">
      <formula1>"RCO19"</formula1>
    </dataValidation>
    <dataValidation type="list" showInputMessage="1" showErrorMessage="1" sqref="E61 E70" xr:uid="{1C45658A-CD09-4F7E-937B-2ECC53561CC2}">
      <formula1>"RCR26"</formula1>
    </dataValidation>
    <dataValidation type="list" showInputMessage="1" showErrorMessage="1" sqref="E80 E89 E98 E107 E116 E125 E134" xr:uid="{49093B81-5F60-41E6-B638-D65B775F1DF3}">
      <formula1>"RCO22"</formula1>
    </dataValidation>
    <dataValidation type="list" showInputMessage="1" showErrorMessage="1" sqref="E81 E90 E99 E108 E117 E126 E135" xr:uid="{C3226FF3-13B9-4513-B4E8-2BBF573EBB52}">
      <formula1>"RCR32"</formula1>
    </dataValidation>
    <dataValidation type="list" showInputMessage="1" showErrorMessage="1" sqref="E145" xr:uid="{344E51AF-4FEE-4E72-AA79-8BE1C8D6F492}">
      <formula1>"RCO54,RCO57,RCO59"</formula1>
    </dataValidation>
    <dataValidation type="list" showInputMessage="1" showErrorMessage="1" sqref="E146 E155 E173 E182" xr:uid="{D2B1FA00-6ACC-445E-81DA-DF11189A21FE}">
      <formula1>"RCR62"</formula1>
    </dataValidation>
    <dataValidation type="list" showInputMessage="1" showErrorMessage="1" sqref="E154" xr:uid="{754AA485-9A64-4BBC-9872-76B15F632548}">
      <formula1>"RCO57"</formula1>
    </dataValidation>
    <dataValidation type="list" showInputMessage="1" showErrorMessage="1" sqref="E163" xr:uid="{6B074DF9-0294-4327-84FD-4429B25F373B}">
      <formula1>"RCO58"</formula1>
    </dataValidation>
    <dataValidation type="list" showInputMessage="1" showErrorMessage="1" sqref="E164" xr:uid="{41B14FCD-FF58-4109-8B0A-43BE2270C7A0}">
      <formula1>"RCR64"</formula1>
    </dataValidation>
    <dataValidation type="list" showInputMessage="1" showErrorMessage="1" sqref="E172 E181" xr:uid="{7DB69608-F8B0-4567-9C13-C2101BD4E1A2}">
      <formula1>"RCO54,RCO57"</formula1>
    </dataValidation>
    <dataValidation type="list" showInputMessage="1" showErrorMessage="1" sqref="E192 E201 E210" xr:uid="{E45E071E-0292-4C64-B71B-89AE2E996599}">
      <formula1>"RCO24,RCO26"</formula1>
    </dataValidation>
    <dataValidation type="list" showInputMessage="1" showErrorMessage="1" sqref="E193" xr:uid="{465B2C7B-4947-493E-A320-98EC9E93C211}">
      <formula1>"RCR35"</formula1>
    </dataValidation>
    <dataValidation type="list" showInputMessage="1" showErrorMessage="1" sqref="E202" xr:uid="{7317B145-6C08-4857-86A5-BEED2D1DD5E4}">
      <formula1>"RCR36"</formula1>
    </dataValidation>
    <dataValidation type="list" showInputMessage="1" showErrorMessage="1" sqref="E211" xr:uid="{77C4BB2A-9C6E-44F1-AF85-8AB822C11F0A}">
      <formula1>"RCR37"</formula1>
    </dataValidation>
    <dataValidation type="list" showInputMessage="1" showErrorMessage="1" sqref="E221 E230" xr:uid="{107B829D-4C99-4DAE-8540-9E6088FB6101}">
      <formula1>"RCO30"</formula1>
    </dataValidation>
    <dataValidation type="list" showInputMessage="1" showErrorMessage="1" sqref="E222 E231" xr:uid="{A5FA287E-AA18-415C-96C5-F0A2991320E3}">
      <formula1>"RCR41"</formula1>
    </dataValidation>
    <dataValidation type="list" showInputMessage="1" showErrorMessage="1" sqref="E239" xr:uid="{5F6E880B-47C8-461C-AD0B-83774EFE8BE3}">
      <formula1>"RCO30,RCO31,RCO32"</formula1>
    </dataValidation>
    <dataValidation type="list" showInputMessage="1" showErrorMessage="1" sqref="E240" xr:uid="{BF1EE594-D12E-4630-B6B2-0B928C5B8487}">
      <formula1>"RCR41,RCR42"</formula1>
    </dataValidation>
    <dataValidation type="list" showInputMessage="1" showErrorMessage="1" sqref="E248 E257" xr:uid="{6B409FA7-EAA6-4B68-ACB9-9FFA8FAD9FA0}">
      <formula1>"RCO31,RCO32"</formula1>
    </dataValidation>
    <dataValidation type="list" showInputMessage="1" showErrorMessage="1" sqref="E249 E258" xr:uid="{60CE2024-A99C-4FA3-BC21-1819379AB150}">
      <formula1>"RCR42"</formula1>
    </dataValidation>
    <dataValidation type="list" showInputMessage="1" showErrorMessage="1" sqref="E268 E277 E286" xr:uid="{0285211D-6912-406D-A900-E6D7461BDE05}">
      <formula1>"RCO34,RCO107"</formula1>
    </dataValidation>
    <dataValidation type="list" showInputMessage="1" showErrorMessage="1" sqref="E269 E278 E287" xr:uid="{C15C368F-B969-4677-B425-93B322222ABD}">
      <formula1>"RCR47,RCR103"</formula1>
    </dataValidation>
    <dataValidation type="list" showInputMessage="1" showErrorMessage="1" sqref="E295 E304 E315 E324" xr:uid="{D9C54616-D72D-46A5-B711-3F4569F7034E}">
      <formula1>"RCO38"</formula1>
    </dataValidation>
    <dataValidation type="list" showInputMessage="1" showErrorMessage="1" sqref="E296 E305" xr:uid="{B22E0B17-1CB2-4B6B-8BB2-F62263435751}">
      <formula1>"RCR52"</formula1>
    </dataValidation>
    <dataValidation type="list" showInputMessage="1" showErrorMessage="1" sqref="E316" xr:uid="{C31012E6-F2CB-4F81-8C01-831A323C1511}">
      <formula1>"RCR50"</formula1>
    </dataValidation>
    <dataValidation type="list" showInputMessage="1" showErrorMessage="1" sqref="E325" xr:uid="{5F460B39-8CB0-4E63-B48E-5852083B5775}">
      <formula1>"RCR95"</formula1>
    </dataValidation>
    <dataValidation type="list" allowBlank="1" showInputMessage="1" showErrorMessage="1" sqref="E333" xr:uid="{FD82A69A-2454-49C1-8391-EB649609B829}">
      <formula1>"RCO38"</formula1>
    </dataValidation>
    <dataValidation type="list" showInputMessage="1" showErrorMessage="1" sqref="E334" xr:uid="{8E89C653-C4A5-443D-A4CA-10D687E4C0DE}">
      <formula1>"RCR50,RCR95"</formula1>
    </dataValidation>
    <dataValidation type="list" showInputMessage="1" showErrorMessage="1" sqref="E364 E355" xr:uid="{DABBF4A3-6B42-442D-A2E9-75062DDC589B}">
      <formula1>"RCO113"</formula1>
    </dataValidation>
    <dataValidation type="list" showInputMessage="1" showErrorMessage="1" sqref="E365 E356" xr:uid="{3E6B94E1-5366-4E75-AFD6-1878BFB083C3}">
      <formula1>"ESR113"</formula1>
    </dataValidation>
    <dataValidation type="list" showInputMessage="1" showErrorMessage="1" sqref="E377 E386" xr:uid="{486F4574-204C-4447-882A-A91360E1B806}">
      <formula1>"RCO77"</formula1>
    </dataValidation>
    <dataValidation type="list" showInputMessage="1" showErrorMessage="1" sqref="E378 E387 E396 E405" xr:uid="{E8C638A2-364A-467D-8157-24E67CBF7579}">
      <formula1>"RCR77"</formula1>
    </dataValidation>
    <dataValidation type="list" showInputMessage="1" showErrorMessage="1" sqref="E395 E404" xr:uid="{909F1FFA-BC92-426E-820D-E4CB9AB53508}">
      <formula1>"RCO77,RCO114"</formula1>
    </dataValidation>
    <dataValidation type="list" showInputMessage="1" showErrorMessage="1" sqref="E346" xr:uid="{FBA23789-97AE-4398-AB32-5C6F5050C554}">
      <formula1>"RCO65"</formula1>
    </dataValidation>
    <dataValidation type="list" showInputMessage="1" showErrorMessage="1" sqref="E347" xr:uid="{4711AEE5-EFC9-4AEB-BEA5-6133A48CCA99}">
      <formula1>"RCR67"</formula1>
    </dataValidation>
    <dataValidation type="list" allowBlank="1" showInputMessage="1" showErrorMessage="1" sqref="E407" xr:uid="{85F62616-6D04-422A-8CA5-07D6AAF5B35A}">
      <formula1>#REF!</formula1>
    </dataValidation>
    <dataValidation type="decimal" allowBlank="1" showInputMessage="1" showErrorMessage="1" errorTitle="Cantidad" error="Rellene con un valor positivo." sqref="H18:H19 H27:H28 H38:H39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395:H396 H404:H405" xr:uid="{9DBF6358-24EF-4C1D-B5EC-EBAB3922EA9C}">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BA5F023E-1601-4C02-A262-48533C637DA2}">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C8D26C-F297-4221-B8C5-4CED46E58130}">
  <sheetPr>
    <pageSetUpPr fitToPage="1"/>
  </sheetPr>
  <dimension ref="A1:J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0" ht="55.5" customHeight="1" x14ac:dyDescent="0.35">
      <c r="A1" s="106"/>
      <c r="B1" s="106"/>
      <c r="C1" s="106"/>
      <c r="D1" s="106"/>
      <c r="E1" s="106"/>
      <c r="F1" s="107"/>
      <c r="G1" s="106"/>
      <c r="H1" s="106"/>
      <c r="I1" s="107"/>
      <c r="J1" s="115"/>
    </row>
    <row r="2" spans="1:10" x14ac:dyDescent="0.35">
      <c r="A2" s="106"/>
      <c r="B2" s="106"/>
      <c r="C2" s="106"/>
      <c r="D2" s="106"/>
      <c r="E2" s="106"/>
      <c r="F2" s="107"/>
      <c r="G2" s="106"/>
      <c r="H2" s="106"/>
      <c r="I2" s="107"/>
      <c r="J2" s="115"/>
    </row>
    <row r="3" spans="1:10" ht="34.15" customHeight="1" x14ac:dyDescent="0.35">
      <c r="A3" s="106"/>
      <c r="B3" s="106"/>
      <c r="C3" s="106"/>
      <c r="D3" s="108" t="s">
        <v>267</v>
      </c>
      <c r="E3" s="181"/>
      <c r="F3" s="182"/>
      <c r="G3" s="182"/>
      <c r="H3" s="182"/>
      <c r="I3" s="183"/>
      <c r="J3" s="115"/>
    </row>
    <row r="4" spans="1:10"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0" x14ac:dyDescent="0.35">
      <c r="A5" s="106"/>
      <c r="B5" s="106"/>
      <c r="C5" s="106"/>
      <c r="D5" s="106"/>
      <c r="E5" s="185"/>
      <c r="F5" s="185"/>
      <c r="G5" s="185"/>
      <c r="H5" s="185"/>
      <c r="I5" s="185"/>
      <c r="J5" s="115"/>
    </row>
    <row r="6" spans="1:10" x14ac:dyDescent="0.35">
      <c r="A6" s="106"/>
      <c r="B6" s="106"/>
      <c r="C6" s="106"/>
      <c r="D6" s="106"/>
      <c r="E6" s="106"/>
      <c r="F6" s="107"/>
      <c r="G6" s="106"/>
      <c r="H6" s="106"/>
      <c r="I6" s="107"/>
      <c r="J6" s="115"/>
    </row>
    <row r="7" spans="1:10" x14ac:dyDescent="0.35">
      <c r="A7" s="106"/>
      <c r="B7" s="106"/>
      <c r="C7" s="106"/>
      <c r="D7" s="106"/>
      <c r="E7" s="106"/>
      <c r="F7" s="107"/>
      <c r="G7" s="106"/>
      <c r="H7" s="106"/>
      <c r="I7" s="107"/>
      <c r="J7" s="115"/>
    </row>
    <row r="8" spans="1:10" ht="15.5" x14ac:dyDescent="0.35">
      <c r="A8" s="4"/>
      <c r="B8" s="5" t="s">
        <v>28</v>
      </c>
      <c r="C8" s="5"/>
      <c r="D8" s="5"/>
      <c r="E8" s="5"/>
      <c r="F8" s="10"/>
      <c r="G8" s="5"/>
      <c r="H8" s="4"/>
      <c r="I8" s="67"/>
      <c r="J8" s="115"/>
    </row>
    <row r="9" spans="1:10" x14ac:dyDescent="0.35">
      <c r="A9" s="106"/>
      <c r="B9" s="106"/>
      <c r="C9" s="106"/>
      <c r="D9" s="106"/>
      <c r="E9" s="106"/>
      <c r="F9" s="107"/>
      <c r="G9" s="106"/>
      <c r="H9" s="106"/>
      <c r="I9" s="107"/>
      <c r="J9" s="115"/>
    </row>
    <row r="10" spans="1:10" ht="15" thickBot="1" x14ac:dyDescent="0.4">
      <c r="A10" s="106"/>
      <c r="B10" s="160" t="s">
        <v>38</v>
      </c>
      <c r="C10" s="109"/>
      <c r="D10" s="109"/>
      <c r="E10" s="109"/>
      <c r="F10" s="110"/>
      <c r="G10" s="109"/>
      <c r="H10" s="109"/>
      <c r="I10" s="110"/>
      <c r="J10" s="115"/>
    </row>
    <row r="11" spans="1:10" x14ac:dyDescent="0.35">
      <c r="A11" s="106"/>
      <c r="B11" s="106"/>
      <c r="C11" s="106"/>
      <c r="D11" s="106"/>
      <c r="E11" s="106"/>
      <c r="F11" s="107"/>
      <c r="G11" s="106"/>
      <c r="H11" s="106"/>
      <c r="I11" s="107"/>
      <c r="J11" s="115"/>
    </row>
    <row r="12" spans="1:10" x14ac:dyDescent="0.35">
      <c r="A12" s="106"/>
      <c r="B12" s="116" t="s">
        <v>400</v>
      </c>
      <c r="C12" s="106"/>
      <c r="D12" s="112" t="s">
        <v>269</v>
      </c>
      <c r="E12" s="112"/>
      <c r="F12" s="113"/>
      <c r="G12" s="113"/>
      <c r="H12" s="113"/>
      <c r="I12" s="113"/>
      <c r="J12" s="115"/>
    </row>
    <row r="13" spans="1:10" x14ac:dyDescent="0.35">
      <c r="A13" s="106"/>
      <c r="B13" s="106"/>
      <c r="C13" s="106"/>
      <c r="D13" s="106"/>
      <c r="E13" s="106"/>
      <c r="F13" s="107"/>
      <c r="G13" s="106"/>
      <c r="H13" s="106"/>
      <c r="I13" s="107"/>
      <c r="J13" s="115"/>
    </row>
    <row r="14" spans="1:10"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0" x14ac:dyDescent="0.35">
      <c r="A15" s="106"/>
      <c r="B15" s="106"/>
      <c r="C15" s="106"/>
      <c r="D15" s="106"/>
      <c r="E15" s="106"/>
      <c r="F15" s="107"/>
      <c r="G15" s="106"/>
      <c r="H15" s="106"/>
      <c r="I15" s="107"/>
      <c r="J15" s="115"/>
    </row>
    <row r="16" spans="1:10"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29" x14ac:dyDescent="0.35">
      <c r="A27" s="106"/>
      <c r="B27" s="106"/>
      <c r="C27" s="106"/>
      <c r="D27" s="155"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09"/>
      <c r="E30" s="109"/>
      <c r="F30" s="110"/>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76" t="s">
        <v>276</v>
      </c>
      <c r="E32" s="176"/>
      <c r="F32" s="176"/>
      <c r="G32" s="176"/>
      <c r="H32" s="176"/>
      <c r="I32" s="176"/>
      <c r="J32" s="150"/>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5" t="s">
        <v>160</v>
      </c>
      <c r="E38" s="156"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51"/>
      <c r="H41" s="151"/>
      <c r="I41" s="151"/>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5" t="s">
        <v>160</v>
      </c>
      <c r="E47" s="156"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09"/>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15"/>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5" t="s">
        <v>160</v>
      </c>
      <c r="E60" s="156"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5" t="s">
        <v>160</v>
      </c>
      <c r="E69" s="156"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09"/>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5" t="s">
        <v>160</v>
      </c>
      <c r="E80" s="156"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5" t="s">
        <v>160</v>
      </c>
      <c r="E89" s="156"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5" t="s">
        <v>160</v>
      </c>
      <c r="E98" s="156"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5" t="s">
        <v>160</v>
      </c>
      <c r="E107" s="156"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5" t="s">
        <v>160</v>
      </c>
      <c r="E116" s="156"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5" t="s">
        <v>160</v>
      </c>
      <c r="E125" s="156"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13"/>
      <c r="H128" s="113"/>
      <c r="I128" s="113"/>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5" t="s">
        <v>160</v>
      </c>
      <c r="E134" s="156"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09"/>
      <c r="D137" s="109"/>
      <c r="E137" s="109"/>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5" t="s">
        <v>160</v>
      </c>
      <c r="E145" s="156" t="s">
        <v>170</v>
      </c>
      <c r="F145" s="153" t="str">
        <f>IFERROR(VLOOKUP(E145,TablaIndicadores[[Código]:[Unidad de medida]],2,0),"")</f>
        <v>RCO54 Intermodal</v>
      </c>
      <c r="G145" s="153" t="str">
        <f>IFERROR(VLOOKUP(E145,TablaIndicadores[[Código]:[Unidad de medida]],3,0),"")</f>
        <v>RCO54:Conexiones intermodales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5" t="s">
        <v>160</v>
      </c>
      <c r="E154" s="156"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5" t="s">
        <v>160</v>
      </c>
      <c r="E163" s="156"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5" t="s">
        <v>160</v>
      </c>
      <c r="E172" s="156"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87" t="s">
        <v>293</v>
      </c>
      <c r="E175" s="187"/>
      <c r="F175" s="187"/>
      <c r="G175" s="187"/>
      <c r="H175" s="187"/>
      <c r="I175" s="187"/>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5" t="s">
        <v>160</v>
      </c>
      <c r="E181" s="156"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09"/>
      <c r="D184" s="109"/>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5" t="s">
        <v>160</v>
      </c>
      <c r="E192" s="156" t="s">
        <v>177</v>
      </c>
      <c r="F192" s="153" t="str">
        <f>IFERROR(VLOOKUP(E192,TablaIndicadores[[Código]:[Unidad de medida]],2,0),"")</f>
        <v>RCO 26: Infraestructuras verdes construidas
o mejoradas para la adaptación al cambio
climático*</v>
      </c>
      <c r="G192" s="153" t="str">
        <f>IFERROR(VLOOKUP(E192,TablaIndicadores[[Código]:[Unidad de medida]],3,0),"")</f>
        <v>RCO 26: Hectáreas</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5" t="s">
        <v>160</v>
      </c>
      <c r="E201" s="156" t="s">
        <v>176</v>
      </c>
      <c r="F201" s="153" t="str">
        <f>IFERROR(VLOOKUP(E201,TablaIndicadores[[Código]:[Unidad de medida]],2,0),"")</f>
        <v>RCO 24: Inversiones en sistemas nuevos o
mejorados de seguimiento, preparación,
alerta y respuesta ante catástrofes*</v>
      </c>
      <c r="G201" s="153" t="str">
        <f>IFERROR(VLOOKUP(E201,TablaIndicadores[[Código]:[Unidad de medida]],3,0),"")</f>
        <v>RCO 24: Euro</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5" t="s">
        <v>160</v>
      </c>
      <c r="E210" s="156" t="s">
        <v>176</v>
      </c>
      <c r="F210" s="153" t="str">
        <f>IFERROR(VLOOKUP(E210,TablaIndicadores[[Código]:[Unidad de medida]],2,0),"")</f>
        <v>RCO 24: Inversiones en sistemas nuevos o
mejorados de seguimiento, preparación,
alerta y respuesta ante catástrofes*</v>
      </c>
      <c r="G210" s="153" t="str">
        <f>IFERROR(VLOOKUP(E210,TablaIndicadores[[Código]:[Unidad de medida]],3,0),"")</f>
        <v>RCO 24: Euro</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5" t="s">
        <v>160</v>
      </c>
      <c r="E221" s="156"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5" t="s">
        <v>160</v>
      </c>
      <c r="E230" s="156"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5" t="s">
        <v>160</v>
      </c>
      <c r="E239" s="156"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5" t="s">
        <v>160</v>
      </c>
      <c r="E248" s="156"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5" t="s">
        <v>160</v>
      </c>
      <c r="E257" s="156"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09"/>
      <c r="D260" s="109"/>
      <c r="E260" s="109"/>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5" t="s">
        <v>160</v>
      </c>
      <c r="E268" s="156"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5" t="s">
        <v>160</v>
      </c>
      <c r="E277" s="156"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5" t="s">
        <v>160</v>
      </c>
      <c r="E286" s="156"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5" t="s">
        <v>160</v>
      </c>
      <c r="E295" s="156"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5" t="s">
        <v>160</v>
      </c>
      <c r="E304" s="156"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5" t="s">
        <v>160</v>
      </c>
      <c r="E315" s="156"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5" t="s">
        <v>160</v>
      </c>
      <c r="E324" s="156"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5" t="s">
        <v>160</v>
      </c>
      <c r="E333" s="156"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09"/>
      <c r="D338" s="109"/>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5" t="s">
        <v>160</v>
      </c>
      <c r="E346" s="156"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5" t="s">
        <v>160</v>
      </c>
      <c r="E355" s="156"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5" t="s">
        <v>160</v>
      </c>
      <c r="E364" s="156"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09"/>
      <c r="D369" s="109"/>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5" t="s">
        <v>160</v>
      </c>
      <c r="E377" s="156"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5" t="s">
        <v>160</v>
      </c>
      <c r="E386" s="156"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5" t="s">
        <v>160</v>
      </c>
      <c r="E395" s="156"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5" t="s">
        <v>160</v>
      </c>
      <c r="E404" s="156"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19"/>
      <c r="B406" s="119"/>
      <c r="C406" s="119"/>
      <c r="D406" s="119"/>
      <c r="E406" s="119"/>
      <c r="F406" s="120"/>
      <c r="G406" s="119"/>
      <c r="H406" s="119"/>
      <c r="I406" s="120"/>
      <c r="J406" s="115"/>
    </row>
    <row r="407" spans="1:10" ht="15.5" x14ac:dyDescent="0.35">
      <c r="A407" s="4"/>
      <c r="B407" s="5" t="s">
        <v>784</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776</v>
      </c>
      <c r="H409" s="180"/>
      <c r="I409" s="159">
        <f ca="1">TablaRPresupuestoAI[[#Totals],[Proyecto3]]</f>
        <v>0</v>
      </c>
      <c r="J409" s="115"/>
    </row>
    <row r="410" spans="1:10" x14ac:dyDescent="0.35">
      <c r="A410" s="121"/>
      <c r="B410" s="121"/>
      <c r="C410" s="121"/>
      <c r="D410" s="121"/>
      <c r="E410" s="121"/>
      <c r="F410" s="122"/>
      <c r="G410" s="121"/>
      <c r="H410" s="121"/>
      <c r="I410" s="122"/>
      <c r="J410" s="123"/>
    </row>
  </sheetData>
  <sheetProtection algorithmName="SHA-512" hashValue="KhFVCPOcB8GDMdkIsRPjE9QNpxX2niOJEY8Sqxzg40nIwFjrP3Spv7UJgkG9HEW2mP/0tH6sFDtPm3EH78BwSw==" saltValue="OrxK4JMYwVDDNus/jauwcA==" spinCount="100000" sheet="1" objects="1" scenarios="1" selectLockedCells="1"/>
  <mergeCells count="57">
    <mergeCell ref="G409:H409"/>
    <mergeCell ref="D215:I215"/>
    <mergeCell ref="D224:I224"/>
    <mergeCell ref="D233:I233"/>
    <mergeCell ref="D327:I327"/>
    <mergeCell ref="D340:I340"/>
    <mergeCell ref="F217:H217"/>
    <mergeCell ref="F311:H311"/>
    <mergeCell ref="F226:H226"/>
    <mergeCell ref="F235:H235"/>
    <mergeCell ref="F244:H244"/>
    <mergeCell ref="F253:H253"/>
    <mergeCell ref="F264:H264"/>
    <mergeCell ref="F273:H273"/>
    <mergeCell ref="F282:H282"/>
    <mergeCell ref="F291:H291"/>
    <mergeCell ref="F300:H300"/>
    <mergeCell ref="F34:H34"/>
    <mergeCell ref="E3:I3"/>
    <mergeCell ref="E4:I5"/>
    <mergeCell ref="F14:H14"/>
    <mergeCell ref="F23:H23"/>
    <mergeCell ref="D32:I32"/>
    <mergeCell ref="F141:H141"/>
    <mergeCell ref="F43:H43"/>
    <mergeCell ref="F56:H56"/>
    <mergeCell ref="F65:H65"/>
    <mergeCell ref="F76:H76"/>
    <mergeCell ref="F85:H85"/>
    <mergeCell ref="F94:H94"/>
    <mergeCell ref="F103:H103"/>
    <mergeCell ref="F112:H112"/>
    <mergeCell ref="F121:H121"/>
    <mergeCell ref="F130:H130"/>
    <mergeCell ref="D54:I54"/>
    <mergeCell ref="D63:I63"/>
    <mergeCell ref="F150:H150"/>
    <mergeCell ref="F159:H159"/>
    <mergeCell ref="F168:H168"/>
    <mergeCell ref="F177:H177"/>
    <mergeCell ref="F188:H188"/>
    <mergeCell ref="F197:H197"/>
    <mergeCell ref="F206:H206"/>
    <mergeCell ref="D175:I175"/>
    <mergeCell ref="D186:I186"/>
    <mergeCell ref="D195:I195"/>
    <mergeCell ref="D204:I204"/>
    <mergeCell ref="F400:H400"/>
    <mergeCell ref="F320:H320"/>
    <mergeCell ref="F329:H329"/>
    <mergeCell ref="F342:H342"/>
    <mergeCell ref="F351:H351"/>
    <mergeCell ref="F360:H360"/>
    <mergeCell ref="F373:H373"/>
    <mergeCell ref="F382:H382"/>
    <mergeCell ref="F391:H391"/>
    <mergeCell ref="D358:I358"/>
  </mergeCells>
  <conditionalFormatting sqref="I18:I19">
    <cfRule type="containsText" dxfId="336" priority="41" operator="containsText" text="Rellene con">
      <formula>NOT(ISERROR(SEARCH("Rellene con",I18)))</formula>
    </cfRule>
  </conditionalFormatting>
  <conditionalFormatting sqref="I27:I28">
    <cfRule type="containsText" dxfId="335" priority="40" operator="containsText" text="Rellene con">
      <formula>NOT(ISERROR(SEARCH("Rellene con",I27)))</formula>
    </cfRule>
  </conditionalFormatting>
  <conditionalFormatting sqref="I38:I39">
    <cfRule type="containsText" dxfId="334" priority="39" operator="containsText" text="Rellene con">
      <formula>NOT(ISERROR(SEARCH("Rellene con",I38)))</formula>
    </cfRule>
  </conditionalFormatting>
  <conditionalFormatting sqref="I47:I48">
    <cfRule type="containsText" dxfId="333" priority="38" operator="containsText" text="Rellene con">
      <formula>NOT(ISERROR(SEARCH("Rellene con",I47)))</formula>
    </cfRule>
  </conditionalFormatting>
  <conditionalFormatting sqref="I60:I61">
    <cfRule type="containsText" dxfId="332" priority="37" operator="containsText" text="Rellene con">
      <formula>NOT(ISERROR(SEARCH("Rellene con",I60)))</formula>
    </cfRule>
  </conditionalFormatting>
  <conditionalFormatting sqref="I69:I70">
    <cfRule type="containsText" dxfId="331" priority="36" operator="containsText" text="Rellene con">
      <formula>NOT(ISERROR(SEARCH("Rellene con",I69)))</formula>
    </cfRule>
  </conditionalFormatting>
  <conditionalFormatting sqref="I80:I81">
    <cfRule type="containsText" dxfId="330" priority="35" operator="containsText" text="Rellene con">
      <formula>NOT(ISERROR(SEARCH("Rellene con",I80)))</formula>
    </cfRule>
  </conditionalFormatting>
  <conditionalFormatting sqref="I89:I90">
    <cfRule type="containsText" dxfId="329" priority="34" operator="containsText" text="Rellene con">
      <formula>NOT(ISERROR(SEARCH("Rellene con",I89)))</formula>
    </cfRule>
  </conditionalFormatting>
  <conditionalFormatting sqref="I98:I99">
    <cfRule type="containsText" dxfId="328" priority="33" operator="containsText" text="Rellene con">
      <formula>NOT(ISERROR(SEARCH("Rellene con",I98)))</formula>
    </cfRule>
  </conditionalFormatting>
  <conditionalFormatting sqref="I107:I108">
    <cfRule type="containsText" dxfId="327" priority="32" operator="containsText" text="Rellene con">
      <formula>NOT(ISERROR(SEARCH("Rellene con",I107)))</formula>
    </cfRule>
  </conditionalFormatting>
  <conditionalFormatting sqref="I116:I117">
    <cfRule type="containsText" dxfId="326" priority="31" operator="containsText" text="Rellene con">
      <formula>NOT(ISERROR(SEARCH("Rellene con",I116)))</formula>
    </cfRule>
  </conditionalFormatting>
  <conditionalFormatting sqref="I125:I126">
    <cfRule type="containsText" dxfId="325" priority="30" operator="containsText" text="Rellene con">
      <formula>NOT(ISERROR(SEARCH("Rellene con",I125)))</formula>
    </cfRule>
  </conditionalFormatting>
  <conditionalFormatting sqref="I134:I135">
    <cfRule type="containsText" dxfId="324" priority="29" operator="containsText" text="Rellene con">
      <formula>NOT(ISERROR(SEARCH("Rellene con",I134)))</formula>
    </cfRule>
  </conditionalFormatting>
  <conditionalFormatting sqref="I145:I146">
    <cfRule type="containsText" dxfId="323" priority="28" operator="containsText" text="Rellene con">
      <formula>NOT(ISERROR(SEARCH("Rellene con",I145)))</formula>
    </cfRule>
  </conditionalFormatting>
  <conditionalFormatting sqref="I154:I155">
    <cfRule type="containsText" dxfId="322" priority="27" operator="containsText" text="Rellene con">
      <formula>NOT(ISERROR(SEARCH("Rellene con",I154)))</formula>
    </cfRule>
  </conditionalFormatting>
  <conditionalFormatting sqref="I163:I164">
    <cfRule type="containsText" dxfId="321" priority="26" operator="containsText" text="Rellene con">
      <formula>NOT(ISERROR(SEARCH("Rellene con",I163)))</formula>
    </cfRule>
  </conditionalFormatting>
  <conditionalFormatting sqref="I172:I173">
    <cfRule type="containsText" dxfId="320" priority="25" operator="containsText" text="Rellene con">
      <formula>NOT(ISERROR(SEARCH("Rellene con",I172)))</formula>
    </cfRule>
  </conditionalFormatting>
  <conditionalFormatting sqref="I181:I182">
    <cfRule type="containsText" dxfId="319" priority="24" operator="containsText" text="Rellene con">
      <formula>NOT(ISERROR(SEARCH("Rellene con",I181)))</formula>
    </cfRule>
  </conditionalFormatting>
  <conditionalFormatting sqref="I192:I193">
    <cfRule type="containsText" dxfId="318" priority="23" operator="containsText" text="Rellene con">
      <formula>NOT(ISERROR(SEARCH("Rellene con",I192)))</formula>
    </cfRule>
  </conditionalFormatting>
  <conditionalFormatting sqref="I201:I202">
    <cfRule type="containsText" dxfId="317" priority="22" operator="containsText" text="Rellene con">
      <formula>NOT(ISERROR(SEARCH("Rellene con",I201)))</formula>
    </cfRule>
  </conditionalFormatting>
  <conditionalFormatting sqref="I210:I211">
    <cfRule type="containsText" dxfId="316" priority="21" operator="containsText" text="Rellene con">
      <formula>NOT(ISERROR(SEARCH("Rellene con",I210)))</formula>
    </cfRule>
  </conditionalFormatting>
  <conditionalFormatting sqref="I221:I222">
    <cfRule type="containsText" dxfId="315" priority="20" operator="containsText" text="Rellene con">
      <formula>NOT(ISERROR(SEARCH("Rellene con",I221)))</formula>
    </cfRule>
  </conditionalFormatting>
  <conditionalFormatting sqref="I230:I231">
    <cfRule type="containsText" dxfId="314" priority="19" operator="containsText" text="Rellene con">
      <formula>NOT(ISERROR(SEARCH("Rellene con",I230)))</formula>
    </cfRule>
  </conditionalFormatting>
  <conditionalFormatting sqref="I239:I240">
    <cfRule type="containsText" dxfId="313" priority="18" operator="containsText" text="Rellene con">
      <formula>NOT(ISERROR(SEARCH("Rellene con",I239)))</formula>
    </cfRule>
  </conditionalFormatting>
  <conditionalFormatting sqref="I248:I249">
    <cfRule type="containsText" dxfId="312" priority="17" operator="containsText" text="Rellene con">
      <formula>NOT(ISERROR(SEARCH("Rellene con",I248)))</formula>
    </cfRule>
  </conditionalFormatting>
  <conditionalFormatting sqref="I257:I258">
    <cfRule type="containsText" dxfId="311" priority="16" operator="containsText" text="Rellene con">
      <formula>NOT(ISERROR(SEARCH("Rellene con",I257)))</formula>
    </cfRule>
  </conditionalFormatting>
  <conditionalFormatting sqref="I268:I269">
    <cfRule type="containsText" dxfId="310" priority="15" operator="containsText" text="Rellene con">
      <formula>NOT(ISERROR(SEARCH("Rellene con",I268)))</formula>
    </cfRule>
  </conditionalFormatting>
  <conditionalFormatting sqref="I277:I278">
    <cfRule type="containsText" dxfId="309" priority="14" operator="containsText" text="Rellene con">
      <formula>NOT(ISERROR(SEARCH("Rellene con",I277)))</formula>
    </cfRule>
  </conditionalFormatting>
  <conditionalFormatting sqref="I286:I287">
    <cfRule type="containsText" dxfId="308" priority="13" operator="containsText" text="Rellene con">
      <formula>NOT(ISERROR(SEARCH("Rellene con",I286)))</formula>
    </cfRule>
  </conditionalFormatting>
  <conditionalFormatting sqref="I295:I296">
    <cfRule type="containsText" dxfId="307" priority="12" operator="containsText" text="Rellene con">
      <formula>NOT(ISERROR(SEARCH("Rellene con",I295)))</formula>
    </cfRule>
  </conditionalFormatting>
  <conditionalFormatting sqref="I304:I305">
    <cfRule type="containsText" dxfId="306" priority="11" operator="containsText" text="Rellene con">
      <formula>NOT(ISERROR(SEARCH("Rellene con",I304)))</formula>
    </cfRule>
  </conditionalFormatting>
  <conditionalFormatting sqref="I315:I316">
    <cfRule type="containsText" dxfId="305" priority="10" operator="containsText" text="Rellene con">
      <formula>NOT(ISERROR(SEARCH("Rellene con",I315)))</formula>
    </cfRule>
  </conditionalFormatting>
  <conditionalFormatting sqref="I324:I325">
    <cfRule type="containsText" dxfId="304" priority="9" operator="containsText" text="Rellene con">
      <formula>NOT(ISERROR(SEARCH("Rellene con",I324)))</formula>
    </cfRule>
  </conditionalFormatting>
  <conditionalFormatting sqref="I333:I334">
    <cfRule type="containsText" dxfId="303" priority="8" operator="containsText" text="Rellene con">
      <formula>NOT(ISERROR(SEARCH("Rellene con",I333)))</formula>
    </cfRule>
  </conditionalFormatting>
  <conditionalFormatting sqref="I346:I347">
    <cfRule type="containsText" dxfId="302" priority="7" operator="containsText" text="Rellene con">
      <formula>NOT(ISERROR(SEARCH("Rellene con",I346)))</formula>
    </cfRule>
  </conditionalFormatting>
  <conditionalFormatting sqref="I355:I356">
    <cfRule type="containsText" dxfId="301" priority="6" operator="containsText" text="Rellene con">
      <formula>NOT(ISERROR(SEARCH("Rellene con",I355)))</formula>
    </cfRule>
  </conditionalFormatting>
  <conditionalFormatting sqref="I364:I365">
    <cfRule type="containsText" dxfId="300" priority="5" operator="containsText" text="Rellene con">
      <formula>NOT(ISERROR(SEARCH("Rellene con",I364)))</formula>
    </cfRule>
  </conditionalFormatting>
  <conditionalFormatting sqref="I377:I378">
    <cfRule type="containsText" dxfId="299" priority="4" operator="containsText" text="Rellene con">
      <formula>NOT(ISERROR(SEARCH("Rellene con",I377)))</formula>
    </cfRule>
  </conditionalFormatting>
  <conditionalFormatting sqref="I386:I387">
    <cfRule type="containsText" dxfId="298" priority="3" operator="containsText" text="Rellene con">
      <formula>NOT(ISERROR(SEARCH("Rellene con",I386)))</formula>
    </cfRule>
  </conditionalFormatting>
  <conditionalFormatting sqref="I395:I396">
    <cfRule type="containsText" dxfId="297" priority="2" operator="containsText" text="Rellene con">
      <formula>NOT(ISERROR(SEARCH("Rellene con",I395)))</formula>
    </cfRule>
  </conditionalFormatting>
  <conditionalFormatting sqref="I404:I405">
    <cfRule type="containsText" dxfId="296" priority="1" operator="containsText" text="Rellene con">
      <formula>NOT(ISERROR(SEARCH("Rellene con",I404)))</formula>
    </cfRule>
  </conditionalFormatting>
  <conditionalFormatting sqref="I408">
    <cfRule type="containsText" dxfId="295" priority="42" operator="containsText" text="Rellene un indicador">
      <formula>NOT(ISERROR(SEARCH("Rellene un indicador",I408)))</formula>
    </cfRule>
  </conditionalFormatting>
  <dataValidations count="52">
    <dataValidation type="list" allowBlank="1" showInputMessage="1" showErrorMessage="1" sqref="E12:E13 E21:E22 E398:E399 E41:E42 E309 E33 E74:E75 E83:E84 E92:E93 E101:E102 E110:E111 E119:E120 E128:E129 E139:E140 E148:E149 E157:E158 E166:E167 E55 E187 E196 E205 E216 E225 E234 E242:E243 E251:E252 E262:E263 E271:E272 E280:E281 E289:E290 E298:E299 E64 E318:E319 E176 E328 E349:E350 E341 E371:E372 E380:E381 E389:E390 E359" xr:uid="{3A7FA243-AE39-484E-A2E7-FDB5167FA1E7}">
      <formula1>INDIRECT($E$8)</formula1>
    </dataValidation>
    <dataValidation type="custom" allowBlank="1" showInputMessage="1" showErrorMessage="1" sqref="G40" xr:uid="{76E932A9-6A09-47DD-A9FC-A7A03C62663D}">
      <formula1>IF(B35="No Incluir",G40="",TRUE)</formula1>
    </dataValidation>
    <dataValidation type="custom" allowBlank="1" showInputMessage="1" showErrorMessage="1" sqref="G109" xr:uid="{E7635E9F-407D-44C0-AC19-31456A7C058F}">
      <formula1>IF(B105="No Incluir",G109="",TRUE)</formula1>
    </dataValidation>
    <dataValidation type="custom" allowBlank="1" showInputMessage="1" showErrorMessage="1" sqref="G165" xr:uid="{6080733F-EAF4-470D-AE05-DF582DAD943E}">
      <formula1>IF(B159="No Incluir",G165="",TRUE)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09F0B350-B15D-4796-BEB7-0A432075B7B7}">
      <formula1>IF(B20="Incluir",E24&gt;=0,E24="")</formula1>
    </dataValidation>
    <dataValidation type="custom" allowBlank="1" showInputMessage="1" showErrorMessage="1" sqref="H82 H20 H29 H62 H71" xr:uid="{C5B1AC15-FBFB-47E8-800C-EBF1C7E493C6}">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E401" xr:uid="{B0933E05-B1BB-455D-AF52-583068360F3B}">
      <formula1>IF(B22="Incluir",E15&gt;=0,E15="")</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C65394C3-0BFF-4D61-ADC4-D0381DDB591D}">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DD6DBECC-3650-4583-867F-3AC8F884329D}">
      <formula1>IF(B216="Incluir",E207&gt;=0,E207="")</formula1>
    </dataValidation>
    <dataValidation type="list" allowBlank="1" showInputMessage="1" showErrorMessage="1" sqref="E8 E50 E336 E367" xr:uid="{8E704892-3F36-48FF-A7D5-D629B99FE042}">
      <formula1>#REF!</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CAA2826F-B43E-4EDE-8F67-99BE42199ABC}">
      <formula1>IF(B12="Incluir",E14&gt;=0,OR(E14="",E14=0))</formula1>
    </dataValidation>
    <dataValidation type="list" showInputMessage="1" showErrorMessage="1" sqref="E18 E27" xr:uid="{D8ABEDFA-F4D1-4A80-94A2-E586F5FBA0F2}">
      <formula1>"RCO14"</formula1>
    </dataValidation>
    <dataValidation type="list" showInputMessage="1" showErrorMessage="1" sqref="E19 E28" xr:uid="{02BACF6D-BF58-4205-AAF6-F3D3DE5F65E7}">
      <formula1>"RCR11"</formula1>
    </dataValidation>
    <dataValidation type="list" showInputMessage="1" showErrorMessage="1" sqref="E38 E47" xr:uid="{88556550-6531-4B94-9F6C-B37D9819F8DA}">
      <formula1>"RCO01"</formula1>
    </dataValidation>
    <dataValidation type="list" showInputMessage="1" showErrorMessage="1" sqref="E39 E48" xr:uid="{B161C0E0-86C3-4B70-B6B4-42890C06D804}">
      <formula1>"RCR19"</formula1>
    </dataValidation>
    <dataValidation type="list" showInputMessage="1" showErrorMessage="1" sqref="E60 E69" xr:uid="{A6008DD9-32EB-4973-B6FA-81A7A8A46584}">
      <formula1>"RCO19"</formula1>
    </dataValidation>
    <dataValidation type="list" showInputMessage="1" showErrorMessage="1" sqref="E61 E70" xr:uid="{352794D3-F6C3-4249-BB01-B1ED858797CB}">
      <formula1>"RCR26"</formula1>
    </dataValidation>
    <dataValidation type="list" showInputMessage="1" showErrorMessage="1" sqref="E80 E89 E98 E107 E116 E125 E134" xr:uid="{4DA75BC1-3201-4057-B462-02C5516930E2}">
      <formula1>"RCO22"</formula1>
    </dataValidation>
    <dataValidation type="list" showInputMessage="1" showErrorMessage="1" sqref="E81 E90 E99 E108 E117 E126 E135" xr:uid="{D1A33C45-E0C3-4149-81EF-41FA5B517E8A}">
      <formula1>"RCR32"</formula1>
    </dataValidation>
    <dataValidation type="list" showInputMessage="1" showErrorMessage="1" sqref="E145" xr:uid="{387627F7-488E-4F80-99D8-BE48C79D4AC9}">
      <formula1>"RCO54,RCO57,RCO59"</formula1>
    </dataValidation>
    <dataValidation type="list" showInputMessage="1" showErrorMessage="1" sqref="E146 E155 E173 E182" xr:uid="{81E9E4C0-77E0-4FD1-9747-1A177EC19334}">
      <formula1>"RCR62"</formula1>
    </dataValidation>
    <dataValidation type="list" showInputMessage="1" showErrorMessage="1" sqref="E154" xr:uid="{F086C6A3-37E8-417F-8CA0-7EA111CD45FE}">
      <formula1>"RCO57"</formula1>
    </dataValidation>
    <dataValidation type="list" showInputMessage="1" showErrorMessage="1" sqref="E163" xr:uid="{F3AF4024-A963-49A6-918C-8AB6DEAF239C}">
      <formula1>"RCO58"</formula1>
    </dataValidation>
    <dataValidation type="list" showInputMessage="1" showErrorMessage="1" sqref="E164" xr:uid="{DA64F5B4-C29E-4D54-ADA8-1E78FC6CF70B}">
      <formula1>"RCR64"</formula1>
    </dataValidation>
    <dataValidation type="list" showInputMessage="1" showErrorMessage="1" sqref="E172 E181" xr:uid="{2EAC5CC2-40E7-4B81-9BC2-781209601A88}">
      <formula1>"RCO54,RCO57"</formula1>
    </dataValidation>
    <dataValidation type="list" showInputMessage="1" showErrorMessage="1" sqref="E192 E201 E210" xr:uid="{508651CF-0DAA-4115-A8BE-D7404C4FF8A0}">
      <formula1>"RCO24,RCO26"</formula1>
    </dataValidation>
    <dataValidation type="list" showInputMessage="1" showErrorMessage="1" sqref="E193" xr:uid="{9BF4C799-BD9B-483F-A908-8219367BAFC0}">
      <formula1>"RCR35"</formula1>
    </dataValidation>
    <dataValidation type="list" showInputMessage="1" showErrorMessage="1" sqref="E202" xr:uid="{11DDA5D6-0A52-4A8D-8EBF-ADD83A811D19}">
      <formula1>"RCR36"</formula1>
    </dataValidation>
    <dataValidation type="list" showInputMessage="1" showErrorMessage="1" sqref="E211" xr:uid="{6A1D9658-3FE7-41A3-95BD-B386DFB9A0B2}">
      <formula1>"RCR37"</formula1>
    </dataValidation>
    <dataValidation type="list" showInputMessage="1" showErrorMessage="1" sqref="E221 E230" xr:uid="{0060B68D-1EA4-409A-B557-37E921DCA3D2}">
      <formula1>"RCO30"</formula1>
    </dataValidation>
    <dataValidation type="list" showInputMessage="1" showErrorMessage="1" sqref="E222 E231" xr:uid="{1D6B3C9A-D49D-4BCC-9D24-55E3CAB52DDB}">
      <formula1>"RCR41"</formula1>
    </dataValidation>
    <dataValidation type="list" showInputMessage="1" showErrorMessage="1" sqref="E239" xr:uid="{2C7FAA8E-284D-42C3-B3B0-790229A3D0D3}">
      <formula1>"RCO30,RCO31,RCO32"</formula1>
    </dataValidation>
    <dataValidation type="list" showInputMessage="1" showErrorMessage="1" sqref="E240" xr:uid="{12DE9D6F-80B4-4BA0-8947-708382CD7403}">
      <formula1>"RCR41,RCR42"</formula1>
    </dataValidation>
    <dataValidation type="list" showInputMessage="1" showErrorMessage="1" sqref="E248 E257" xr:uid="{C9D50AFE-2809-4197-A0E8-82EBAD85157F}">
      <formula1>"RCO31,RCO32"</formula1>
    </dataValidation>
    <dataValidation type="list" showInputMessage="1" showErrorMessage="1" sqref="E249 E258" xr:uid="{D1D8158F-0E9D-48C8-884C-FC672F423942}">
      <formula1>"RCR42"</formula1>
    </dataValidation>
    <dataValidation type="list" showInputMessage="1" showErrorMessage="1" sqref="E268 E277 E286" xr:uid="{6594AF2C-3991-4C11-867F-33329CBADE6C}">
      <formula1>"RCO34,RCO107"</formula1>
    </dataValidation>
    <dataValidation type="list" showInputMessage="1" showErrorMessage="1" sqref="E269 E278 E287" xr:uid="{2380D224-D6DE-40E7-BC27-6558B288BDD9}">
      <formula1>"RCR47,RCR103"</formula1>
    </dataValidation>
    <dataValidation type="list" showInputMessage="1" showErrorMessage="1" sqref="E295 E304 E315 E324" xr:uid="{5BFEC229-FFCB-4913-A836-483459A9B174}">
      <formula1>"RCO38"</formula1>
    </dataValidation>
    <dataValidation type="list" showInputMessage="1" showErrorMessage="1" sqref="E296 E305" xr:uid="{715CBEB1-3A06-40C4-8ECC-BCECC5108CE1}">
      <formula1>"RCR52"</formula1>
    </dataValidation>
    <dataValidation type="list" showInputMessage="1" showErrorMessage="1" sqref="E316" xr:uid="{2F255695-AC40-4DF4-B627-679434AD2E01}">
      <formula1>"RCR50"</formula1>
    </dataValidation>
    <dataValidation type="list" showInputMessage="1" showErrorMessage="1" sqref="E325" xr:uid="{9B4D9B90-808C-45E8-AA49-D53965667B74}">
      <formula1>"RCR95"</formula1>
    </dataValidation>
    <dataValidation type="list" allowBlank="1" showInputMessage="1" showErrorMessage="1" sqref="E333" xr:uid="{189D9985-B3E2-40B5-8632-0DB799580305}">
      <formula1>"RCO38"</formula1>
    </dataValidation>
    <dataValidation type="list" showInputMessage="1" showErrorMessage="1" sqref="E334" xr:uid="{DD417873-630B-489E-B0B9-3148CFEC8C5D}">
      <formula1>"RCR50,RCR95"</formula1>
    </dataValidation>
    <dataValidation type="list" showInputMessage="1" showErrorMessage="1" sqref="E364 E355" xr:uid="{173B22A3-5B24-47EA-AF15-9862EC82D0C3}">
      <formula1>"RCO113"</formula1>
    </dataValidation>
    <dataValidation type="list" showInputMessage="1" showErrorMessage="1" sqref="E365 E356" xr:uid="{E71537E6-8A78-4AA8-A978-982DB8B31A53}">
      <formula1>"ESR113"</formula1>
    </dataValidation>
    <dataValidation type="list" showInputMessage="1" showErrorMessage="1" sqref="E377 E386" xr:uid="{D9C6D592-D4AF-4738-93E8-B1338314F5D9}">
      <formula1>"RCO77"</formula1>
    </dataValidation>
    <dataValidation type="list" showInputMessage="1" showErrorMessage="1" sqref="E378 E387 E396 E405" xr:uid="{B853FBA3-F41E-464B-BE30-5EB8AC9DCCC4}">
      <formula1>"RCR77"</formula1>
    </dataValidation>
    <dataValidation type="list" showInputMessage="1" showErrorMessage="1" sqref="E395 E404" xr:uid="{5BC7D1DC-8CAE-456C-B78F-14362BA09161}">
      <formula1>"RCO77,RCO114"</formula1>
    </dataValidation>
    <dataValidation type="list" showInputMessage="1" showErrorMessage="1" sqref="E346" xr:uid="{18E28C84-85CE-4D7C-8DE0-3EB29228E775}">
      <formula1>"RCO65"</formula1>
    </dataValidation>
    <dataValidation type="list" showInputMessage="1" showErrorMessage="1" sqref="E347" xr:uid="{DAA62BC2-FDA1-4045-8C27-B112352BA55C}">
      <formula1>"RCR67"</formula1>
    </dataValidation>
    <dataValidation type="list" allowBlank="1" showInputMessage="1" showErrorMessage="1" sqref="E407" xr:uid="{C14242BA-7AAD-4396-B6FC-BA30265627D5}">
      <formula1>#REF!</formula1>
    </dataValidation>
    <dataValidation type="decimal" allowBlank="1" showInputMessage="1" showErrorMessage="1" errorTitle="Cantidad" error="Rellene con un valor positivo." sqref="H18:H19 H27:H28 H38:H39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395:H396 H404:H405" xr:uid="{375D66D3-3451-4A75-8B98-41751A7BD96B}">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C5CF5125-3FC2-41A1-A5F2-AB0A255F2509}">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6BD6B-B108-4495-B133-984774404C72}">
  <sheetPr>
    <pageSetUpPr fitToPage="1"/>
  </sheetPr>
  <dimension ref="A1:J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0" ht="55.5" customHeight="1" x14ac:dyDescent="0.35">
      <c r="A1" s="106"/>
      <c r="B1" s="106"/>
      <c r="C1" s="106"/>
      <c r="D1" s="106"/>
      <c r="E1" s="106"/>
      <c r="F1" s="107"/>
      <c r="G1" s="106"/>
      <c r="H1" s="106"/>
      <c r="I1" s="107"/>
      <c r="J1" s="115"/>
    </row>
    <row r="2" spans="1:10" x14ac:dyDescent="0.35">
      <c r="A2" s="106"/>
      <c r="B2" s="106"/>
      <c r="C2" s="106"/>
      <c r="D2" s="106"/>
      <c r="E2" s="106"/>
      <c r="F2" s="107"/>
      <c r="G2" s="106"/>
      <c r="H2" s="106"/>
      <c r="I2" s="107"/>
      <c r="J2" s="115"/>
    </row>
    <row r="3" spans="1:10" ht="34.15" customHeight="1" x14ac:dyDescent="0.35">
      <c r="A3" s="106"/>
      <c r="B3" s="106"/>
      <c r="C3" s="106"/>
      <c r="D3" s="108" t="s">
        <v>267</v>
      </c>
      <c r="E3" s="181"/>
      <c r="F3" s="182"/>
      <c r="G3" s="182"/>
      <c r="H3" s="182"/>
      <c r="I3" s="183"/>
      <c r="J3" s="115"/>
    </row>
    <row r="4" spans="1:10"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0" x14ac:dyDescent="0.35">
      <c r="A5" s="106"/>
      <c r="B5" s="106"/>
      <c r="C5" s="106"/>
      <c r="D5" s="106"/>
      <c r="E5" s="185"/>
      <c r="F5" s="185"/>
      <c r="G5" s="185"/>
      <c r="H5" s="185"/>
      <c r="I5" s="185"/>
      <c r="J5" s="115"/>
    </row>
    <row r="6" spans="1:10" x14ac:dyDescent="0.35">
      <c r="A6" s="106"/>
      <c r="B6" s="106"/>
      <c r="C6" s="106"/>
      <c r="D6" s="106"/>
      <c r="E6" s="106"/>
      <c r="F6" s="107"/>
      <c r="G6" s="106"/>
      <c r="H6" s="106"/>
      <c r="I6" s="107"/>
      <c r="J6" s="115"/>
    </row>
    <row r="7" spans="1:10" x14ac:dyDescent="0.35">
      <c r="A7" s="106"/>
      <c r="B7" s="106"/>
      <c r="C7" s="106"/>
      <c r="D7" s="106"/>
      <c r="E7" s="106"/>
      <c r="F7" s="107"/>
      <c r="G7" s="106"/>
      <c r="H7" s="106"/>
      <c r="I7" s="107"/>
      <c r="J7" s="115"/>
    </row>
    <row r="8" spans="1:10" ht="15.5" x14ac:dyDescent="0.35">
      <c r="A8" s="4"/>
      <c r="B8" s="5" t="s">
        <v>28</v>
      </c>
      <c r="C8" s="5"/>
      <c r="D8" s="5"/>
      <c r="E8" s="5"/>
      <c r="F8" s="10"/>
      <c r="G8" s="5"/>
      <c r="H8" s="4"/>
      <c r="I8" s="67"/>
      <c r="J8" s="115"/>
    </row>
    <row r="9" spans="1:10" x14ac:dyDescent="0.35">
      <c r="A9" s="106"/>
      <c r="B9" s="106"/>
      <c r="C9" s="106"/>
      <c r="D9" s="106"/>
      <c r="E9" s="106"/>
      <c r="F9" s="107"/>
      <c r="G9" s="106"/>
      <c r="H9" s="106"/>
      <c r="I9" s="107"/>
      <c r="J9" s="115"/>
    </row>
    <row r="10" spans="1:10" ht="15" thickBot="1" x14ac:dyDescent="0.4">
      <c r="A10" s="106"/>
      <c r="B10" s="160" t="s">
        <v>38</v>
      </c>
      <c r="C10" s="109"/>
      <c r="D10" s="109"/>
      <c r="E10" s="109"/>
      <c r="F10" s="110"/>
      <c r="G10" s="109"/>
      <c r="H10" s="109"/>
      <c r="I10" s="110"/>
      <c r="J10" s="115"/>
    </row>
    <row r="11" spans="1:10" x14ac:dyDescent="0.35">
      <c r="A11" s="106"/>
      <c r="B11" s="106"/>
      <c r="C11" s="106"/>
      <c r="D11" s="106"/>
      <c r="E11" s="106"/>
      <c r="F11" s="107"/>
      <c r="G11" s="106"/>
      <c r="H11" s="106"/>
      <c r="I11" s="107"/>
      <c r="J11" s="115"/>
    </row>
    <row r="12" spans="1:10" x14ac:dyDescent="0.35">
      <c r="A12" s="106"/>
      <c r="B12" s="116" t="s">
        <v>400</v>
      </c>
      <c r="C12" s="106"/>
      <c r="D12" s="112" t="s">
        <v>269</v>
      </c>
      <c r="E12" s="112"/>
      <c r="F12" s="113"/>
      <c r="G12" s="113"/>
      <c r="H12" s="113"/>
      <c r="I12" s="113"/>
      <c r="J12" s="115"/>
    </row>
    <row r="13" spans="1:10" x14ac:dyDescent="0.35">
      <c r="A13" s="106"/>
      <c r="B13" s="106"/>
      <c r="C13" s="106"/>
      <c r="D13" s="106"/>
      <c r="E13" s="106"/>
      <c r="F13" s="107"/>
      <c r="G13" s="106"/>
      <c r="H13" s="106"/>
      <c r="I13" s="107"/>
      <c r="J13" s="115"/>
    </row>
    <row r="14" spans="1:10"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0" x14ac:dyDescent="0.35">
      <c r="A15" s="106"/>
      <c r="B15" s="106"/>
      <c r="C15" s="106"/>
      <c r="D15" s="106"/>
      <c r="E15" s="106"/>
      <c r="F15" s="107"/>
      <c r="G15" s="106"/>
      <c r="H15" s="106"/>
      <c r="I15" s="107"/>
      <c r="J15" s="115"/>
    </row>
    <row r="16" spans="1:10"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29" x14ac:dyDescent="0.35">
      <c r="A27" s="106"/>
      <c r="B27" s="106"/>
      <c r="C27" s="106"/>
      <c r="D27" s="155"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09"/>
      <c r="E30" s="109"/>
      <c r="F30" s="110"/>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76" t="s">
        <v>276</v>
      </c>
      <c r="E32" s="176"/>
      <c r="F32" s="176"/>
      <c r="G32" s="176"/>
      <c r="H32" s="176"/>
      <c r="I32" s="176"/>
      <c r="J32" s="150"/>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5" t="s">
        <v>160</v>
      </c>
      <c r="E38" s="156"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51"/>
      <c r="H41" s="151"/>
      <c r="I41" s="151"/>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5" t="s">
        <v>160</v>
      </c>
      <c r="E47" s="156"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09"/>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15"/>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5" t="s">
        <v>160</v>
      </c>
      <c r="E60" s="156"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5" t="s">
        <v>160</v>
      </c>
      <c r="E69" s="156"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09"/>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5" t="s">
        <v>160</v>
      </c>
      <c r="E80" s="156"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5" t="s">
        <v>160</v>
      </c>
      <c r="E89" s="156"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5" t="s">
        <v>160</v>
      </c>
      <c r="E98" s="156"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5" t="s">
        <v>160</v>
      </c>
      <c r="E107" s="156"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5" t="s">
        <v>160</v>
      </c>
      <c r="E116" s="156"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5" t="s">
        <v>160</v>
      </c>
      <c r="E125" s="156"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13"/>
      <c r="H128" s="113"/>
      <c r="I128" s="113"/>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5" t="s">
        <v>160</v>
      </c>
      <c r="E134" s="156"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09"/>
      <c r="D137" s="109"/>
      <c r="E137" s="109"/>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5" t="s">
        <v>160</v>
      </c>
      <c r="E145" s="156" t="s">
        <v>170</v>
      </c>
      <c r="F145" s="153" t="str">
        <f>IFERROR(VLOOKUP(E145,TablaIndicadores[[Código]:[Unidad de medida]],2,0),"")</f>
        <v>RCO54 Intermodal</v>
      </c>
      <c r="G145" s="153" t="str">
        <f>IFERROR(VLOOKUP(E145,TablaIndicadores[[Código]:[Unidad de medida]],3,0),"")</f>
        <v>RCO54:Conexiones intermodales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5" t="s">
        <v>160</v>
      </c>
      <c r="E154" s="156"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5" t="s">
        <v>160</v>
      </c>
      <c r="E163" s="156"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5" t="s">
        <v>160</v>
      </c>
      <c r="E172" s="156"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87" t="s">
        <v>293</v>
      </c>
      <c r="E175" s="187"/>
      <c r="F175" s="187"/>
      <c r="G175" s="187"/>
      <c r="H175" s="187"/>
      <c r="I175" s="187"/>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5" t="s">
        <v>160</v>
      </c>
      <c r="E181" s="156"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09"/>
      <c r="D184" s="109"/>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5" t="s">
        <v>160</v>
      </c>
      <c r="E192" s="156" t="s">
        <v>177</v>
      </c>
      <c r="F192" s="153" t="str">
        <f>IFERROR(VLOOKUP(E192,TablaIndicadores[[Código]:[Unidad de medida]],2,0),"")</f>
        <v>RCO 26: Infraestructuras verdes construidas
o mejoradas para la adaptación al cambio
climático*</v>
      </c>
      <c r="G192" s="153" t="str">
        <f>IFERROR(VLOOKUP(E192,TablaIndicadores[[Código]:[Unidad de medida]],3,0),"")</f>
        <v>RCO 26: Hectáreas</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5" t="s">
        <v>160</v>
      </c>
      <c r="E201" s="156" t="s">
        <v>176</v>
      </c>
      <c r="F201" s="153" t="str">
        <f>IFERROR(VLOOKUP(E201,TablaIndicadores[[Código]:[Unidad de medida]],2,0),"")</f>
        <v>RCO 24: Inversiones en sistemas nuevos o
mejorados de seguimiento, preparación,
alerta y respuesta ante catástrofes*</v>
      </c>
      <c r="G201" s="153" t="str">
        <f>IFERROR(VLOOKUP(E201,TablaIndicadores[[Código]:[Unidad de medida]],3,0),"")</f>
        <v>RCO 24: Euro</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5" t="s">
        <v>160</v>
      </c>
      <c r="E210" s="156" t="s">
        <v>176</v>
      </c>
      <c r="F210" s="153" t="str">
        <f>IFERROR(VLOOKUP(E210,TablaIndicadores[[Código]:[Unidad de medida]],2,0),"")</f>
        <v>RCO 24: Inversiones en sistemas nuevos o
mejorados de seguimiento, preparación,
alerta y respuesta ante catástrofes*</v>
      </c>
      <c r="G210" s="153" t="str">
        <f>IFERROR(VLOOKUP(E210,TablaIndicadores[[Código]:[Unidad de medida]],3,0),"")</f>
        <v>RCO 24: Euro</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5" t="s">
        <v>160</v>
      </c>
      <c r="E221" s="156"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5" t="s">
        <v>160</v>
      </c>
      <c r="E230" s="156"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5" t="s">
        <v>160</v>
      </c>
      <c r="E239" s="156"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5" t="s">
        <v>160</v>
      </c>
      <c r="E248" s="156"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5" t="s">
        <v>160</v>
      </c>
      <c r="E257" s="156"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09"/>
      <c r="D260" s="109"/>
      <c r="E260" s="109"/>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5" t="s">
        <v>160</v>
      </c>
      <c r="E268" s="156"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5" t="s">
        <v>160</v>
      </c>
      <c r="E277" s="156"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5" t="s">
        <v>160</v>
      </c>
      <c r="E286" s="156"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5" t="s">
        <v>160</v>
      </c>
      <c r="E295" s="156"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5" t="s">
        <v>160</v>
      </c>
      <c r="E304" s="156"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5" t="s">
        <v>160</v>
      </c>
      <c r="E315" s="156"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5" t="s">
        <v>160</v>
      </c>
      <c r="E324" s="156"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5" t="s">
        <v>160</v>
      </c>
      <c r="E333" s="156"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09"/>
      <c r="D338" s="109"/>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5" t="s">
        <v>160</v>
      </c>
      <c r="E346" s="156"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5" t="s">
        <v>160</v>
      </c>
      <c r="E355" s="156"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5" t="s">
        <v>160</v>
      </c>
      <c r="E364" s="156"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09"/>
      <c r="D369" s="109"/>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5" t="s">
        <v>160</v>
      </c>
      <c r="E377" s="156"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5" t="s">
        <v>160</v>
      </c>
      <c r="E386" s="156"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5" t="s">
        <v>160</v>
      </c>
      <c r="E395" s="156"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5" t="s">
        <v>160</v>
      </c>
      <c r="E404" s="156"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06"/>
      <c r="B406" s="106"/>
      <c r="C406" s="106"/>
      <c r="D406" s="158"/>
      <c r="E406" s="158"/>
      <c r="F406" s="158"/>
      <c r="G406" s="158"/>
      <c r="H406" s="158"/>
      <c r="I406" s="158"/>
      <c r="J406" s="115"/>
    </row>
    <row r="407" spans="1:10" ht="15.5" x14ac:dyDescent="0.35">
      <c r="A407" s="4"/>
      <c r="B407" s="5" t="s">
        <v>782</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777</v>
      </c>
      <c r="H409" s="180"/>
      <c r="I409" s="159">
        <f ca="1">TablaRPresupuestoAI[[#Totals],[Proyecto4]]</f>
        <v>0</v>
      </c>
      <c r="J409" s="115"/>
    </row>
    <row r="410" spans="1:10" x14ac:dyDescent="0.35">
      <c r="A410" s="121"/>
      <c r="B410" s="121"/>
      <c r="C410" s="121"/>
      <c r="D410" s="121"/>
      <c r="E410" s="121"/>
      <c r="F410" s="122"/>
      <c r="G410" s="121"/>
      <c r="H410" s="121"/>
      <c r="I410" s="122"/>
      <c r="J410" s="123"/>
    </row>
  </sheetData>
  <sheetProtection algorithmName="SHA-512" hashValue="lGXNklNbnFXGN66bdmM7nPFRsq5AzVgVvoyB0QNCb7SeJFjdbNrOusRdtpty84MKz2QFFAUHwUZpK1mfQxTa7A==" saltValue="YEuTeDzsgTi/rCOeEnNsaA==" spinCount="100000" sheet="1" objects="1" scenarios="1" selectLockedCells="1"/>
  <mergeCells count="57">
    <mergeCell ref="G409:H409"/>
    <mergeCell ref="F391:H391"/>
    <mergeCell ref="F400:H400"/>
    <mergeCell ref="F342:H342"/>
    <mergeCell ref="F351:H351"/>
    <mergeCell ref="D358:I358"/>
    <mergeCell ref="F360:H360"/>
    <mergeCell ref="F373:H373"/>
    <mergeCell ref="F382:H382"/>
    <mergeCell ref="D340:I340"/>
    <mergeCell ref="F244:H244"/>
    <mergeCell ref="F253:H253"/>
    <mergeCell ref="F264:H264"/>
    <mergeCell ref="F273:H273"/>
    <mergeCell ref="F282:H282"/>
    <mergeCell ref="F291:H291"/>
    <mergeCell ref="F300:H300"/>
    <mergeCell ref="F311:H311"/>
    <mergeCell ref="F320:H320"/>
    <mergeCell ref="D327:I327"/>
    <mergeCell ref="F329:H329"/>
    <mergeCell ref="F235:H235"/>
    <mergeCell ref="D186:I186"/>
    <mergeCell ref="F188:H188"/>
    <mergeCell ref="D195:I195"/>
    <mergeCell ref="F197:H197"/>
    <mergeCell ref="D204:I204"/>
    <mergeCell ref="F206:H206"/>
    <mergeCell ref="D215:I215"/>
    <mergeCell ref="F217:H217"/>
    <mergeCell ref="D224:I224"/>
    <mergeCell ref="F226:H226"/>
    <mergeCell ref="D233:I233"/>
    <mergeCell ref="F177:H177"/>
    <mergeCell ref="F85:H85"/>
    <mergeCell ref="F94:H94"/>
    <mergeCell ref="F103:H103"/>
    <mergeCell ref="F112:H112"/>
    <mergeCell ref="F121:H121"/>
    <mergeCell ref="F130:H130"/>
    <mergeCell ref="F141:H141"/>
    <mergeCell ref="F150:H150"/>
    <mergeCell ref="F159:H159"/>
    <mergeCell ref="F168:H168"/>
    <mergeCell ref="D175:I175"/>
    <mergeCell ref="F76:H76"/>
    <mergeCell ref="E3:I3"/>
    <mergeCell ref="E4:I5"/>
    <mergeCell ref="F14:H14"/>
    <mergeCell ref="F23:H23"/>
    <mergeCell ref="D32:I32"/>
    <mergeCell ref="F34:H34"/>
    <mergeCell ref="F43:H43"/>
    <mergeCell ref="D54:I54"/>
    <mergeCell ref="F56:H56"/>
    <mergeCell ref="D63:I63"/>
    <mergeCell ref="F65:H65"/>
  </mergeCells>
  <conditionalFormatting sqref="I18:I19">
    <cfRule type="containsText" dxfId="294" priority="45" operator="containsText" text="Rellene con">
      <formula>NOT(ISERROR(SEARCH("Rellene con",I18)))</formula>
    </cfRule>
  </conditionalFormatting>
  <conditionalFormatting sqref="I27:I28">
    <cfRule type="containsText" dxfId="293" priority="2" operator="containsText" text="Rellene con">
      <formula>NOT(ISERROR(SEARCH("Rellene con",I27)))</formula>
    </cfRule>
  </conditionalFormatting>
  <conditionalFormatting sqref="I38:I39">
    <cfRule type="containsText" dxfId="292" priority="1" operator="containsText" text="Rellene con">
      <formula>NOT(ISERROR(SEARCH("Rellene con",I38)))</formula>
    </cfRule>
  </conditionalFormatting>
  <conditionalFormatting sqref="I47:I48">
    <cfRule type="containsText" dxfId="291" priority="42" operator="containsText" text="Rellene con">
      <formula>NOT(ISERROR(SEARCH("Rellene con",I47)))</formula>
    </cfRule>
  </conditionalFormatting>
  <conditionalFormatting sqref="I60:I61">
    <cfRule type="containsText" dxfId="290" priority="41" operator="containsText" text="Rellene con">
      <formula>NOT(ISERROR(SEARCH("Rellene con",I60)))</formula>
    </cfRule>
  </conditionalFormatting>
  <conditionalFormatting sqref="I69:I70">
    <cfRule type="containsText" dxfId="289" priority="40" operator="containsText" text="Rellene con">
      <formula>NOT(ISERROR(SEARCH("Rellene con",I69)))</formula>
    </cfRule>
  </conditionalFormatting>
  <conditionalFormatting sqref="I80:I81">
    <cfRule type="containsText" dxfId="288" priority="39" operator="containsText" text="Rellene con">
      <formula>NOT(ISERROR(SEARCH("Rellene con",I80)))</formula>
    </cfRule>
  </conditionalFormatting>
  <conditionalFormatting sqref="I89:I90">
    <cfRule type="containsText" dxfId="287" priority="38" operator="containsText" text="Rellene con">
      <formula>NOT(ISERROR(SEARCH("Rellene con",I89)))</formula>
    </cfRule>
  </conditionalFormatting>
  <conditionalFormatting sqref="I98:I99">
    <cfRule type="containsText" dxfId="286" priority="37" operator="containsText" text="Rellene con">
      <formula>NOT(ISERROR(SEARCH("Rellene con",I98)))</formula>
    </cfRule>
  </conditionalFormatting>
  <conditionalFormatting sqref="I107:I108">
    <cfRule type="containsText" dxfId="285" priority="36" operator="containsText" text="Rellene con">
      <formula>NOT(ISERROR(SEARCH("Rellene con",I107)))</formula>
    </cfRule>
  </conditionalFormatting>
  <conditionalFormatting sqref="I116:I117">
    <cfRule type="containsText" dxfId="284" priority="35" operator="containsText" text="Rellene con">
      <formula>NOT(ISERROR(SEARCH("Rellene con",I116)))</formula>
    </cfRule>
  </conditionalFormatting>
  <conditionalFormatting sqref="I125:I126">
    <cfRule type="containsText" dxfId="283" priority="34" operator="containsText" text="Rellene con">
      <formula>NOT(ISERROR(SEARCH("Rellene con",I125)))</formula>
    </cfRule>
  </conditionalFormatting>
  <conditionalFormatting sqref="I134:I135">
    <cfRule type="containsText" dxfId="282" priority="33" operator="containsText" text="Rellene con">
      <formula>NOT(ISERROR(SEARCH("Rellene con",I134)))</formula>
    </cfRule>
  </conditionalFormatting>
  <conditionalFormatting sqref="I145:I146">
    <cfRule type="containsText" dxfId="281" priority="32" operator="containsText" text="Rellene con">
      <formula>NOT(ISERROR(SEARCH("Rellene con",I145)))</formula>
    </cfRule>
  </conditionalFormatting>
  <conditionalFormatting sqref="I154:I155">
    <cfRule type="containsText" dxfId="280" priority="31" operator="containsText" text="Rellene con">
      <formula>NOT(ISERROR(SEARCH("Rellene con",I154)))</formula>
    </cfRule>
  </conditionalFormatting>
  <conditionalFormatting sqref="I163:I164">
    <cfRule type="containsText" dxfId="279" priority="30" operator="containsText" text="Rellene con">
      <formula>NOT(ISERROR(SEARCH("Rellene con",I163)))</formula>
    </cfRule>
  </conditionalFormatting>
  <conditionalFormatting sqref="I172:I173">
    <cfRule type="containsText" dxfId="278" priority="29" operator="containsText" text="Rellene con">
      <formula>NOT(ISERROR(SEARCH("Rellene con",I172)))</formula>
    </cfRule>
  </conditionalFormatting>
  <conditionalFormatting sqref="I181:I182">
    <cfRule type="containsText" dxfId="277" priority="28" operator="containsText" text="Rellene con">
      <formula>NOT(ISERROR(SEARCH("Rellene con",I181)))</formula>
    </cfRule>
  </conditionalFormatting>
  <conditionalFormatting sqref="I192:I193">
    <cfRule type="containsText" dxfId="276" priority="27" operator="containsText" text="Rellene con">
      <formula>NOT(ISERROR(SEARCH("Rellene con",I192)))</formula>
    </cfRule>
  </conditionalFormatting>
  <conditionalFormatting sqref="I201:I202">
    <cfRule type="containsText" dxfId="275" priority="26" operator="containsText" text="Rellene con">
      <formula>NOT(ISERROR(SEARCH("Rellene con",I201)))</formula>
    </cfRule>
  </conditionalFormatting>
  <conditionalFormatting sqref="I210:I211">
    <cfRule type="containsText" dxfId="274" priority="25" operator="containsText" text="Rellene con">
      <formula>NOT(ISERROR(SEARCH("Rellene con",I210)))</formula>
    </cfRule>
  </conditionalFormatting>
  <conditionalFormatting sqref="I221:I222">
    <cfRule type="containsText" dxfId="273" priority="24" operator="containsText" text="Rellene con">
      <formula>NOT(ISERROR(SEARCH("Rellene con",I221)))</formula>
    </cfRule>
  </conditionalFormatting>
  <conditionalFormatting sqref="I230:I231">
    <cfRule type="containsText" dxfId="272" priority="23" operator="containsText" text="Rellene con">
      <formula>NOT(ISERROR(SEARCH("Rellene con",I230)))</formula>
    </cfRule>
  </conditionalFormatting>
  <conditionalFormatting sqref="I239:I240">
    <cfRule type="containsText" dxfId="271" priority="22" operator="containsText" text="Rellene con">
      <formula>NOT(ISERROR(SEARCH("Rellene con",I239)))</formula>
    </cfRule>
  </conditionalFormatting>
  <conditionalFormatting sqref="I248:I249">
    <cfRule type="containsText" dxfId="270" priority="21" operator="containsText" text="Rellene con">
      <formula>NOT(ISERROR(SEARCH("Rellene con",I248)))</formula>
    </cfRule>
  </conditionalFormatting>
  <conditionalFormatting sqref="I257:I258">
    <cfRule type="containsText" dxfId="269" priority="20" operator="containsText" text="Rellene con">
      <formula>NOT(ISERROR(SEARCH("Rellene con",I257)))</formula>
    </cfRule>
  </conditionalFormatting>
  <conditionalFormatting sqref="I268:I269">
    <cfRule type="containsText" dxfId="268" priority="19" operator="containsText" text="Rellene con">
      <formula>NOT(ISERROR(SEARCH("Rellene con",I268)))</formula>
    </cfRule>
  </conditionalFormatting>
  <conditionalFormatting sqref="I277:I278">
    <cfRule type="containsText" dxfId="267" priority="18" operator="containsText" text="Rellene con">
      <formula>NOT(ISERROR(SEARCH("Rellene con",I277)))</formula>
    </cfRule>
  </conditionalFormatting>
  <conditionalFormatting sqref="I286:I287">
    <cfRule type="containsText" dxfId="266" priority="17" operator="containsText" text="Rellene con">
      <formula>NOT(ISERROR(SEARCH("Rellene con",I286)))</formula>
    </cfRule>
  </conditionalFormatting>
  <conditionalFormatting sqref="I295:I296">
    <cfRule type="containsText" dxfId="265" priority="16" operator="containsText" text="Rellene con">
      <formula>NOT(ISERROR(SEARCH("Rellene con",I295)))</formula>
    </cfRule>
  </conditionalFormatting>
  <conditionalFormatting sqref="I304:I305">
    <cfRule type="containsText" dxfId="264" priority="15" operator="containsText" text="Rellene con">
      <formula>NOT(ISERROR(SEARCH("Rellene con",I304)))</formula>
    </cfRule>
  </conditionalFormatting>
  <conditionalFormatting sqref="I315:I316">
    <cfRule type="containsText" dxfId="263" priority="14" operator="containsText" text="Rellene con">
      <formula>NOT(ISERROR(SEARCH("Rellene con",I315)))</formula>
    </cfRule>
  </conditionalFormatting>
  <conditionalFormatting sqref="I324:I325">
    <cfRule type="containsText" dxfId="262" priority="13" operator="containsText" text="Rellene con">
      <formula>NOT(ISERROR(SEARCH("Rellene con",I324)))</formula>
    </cfRule>
  </conditionalFormatting>
  <conditionalFormatting sqref="I333:I334">
    <cfRule type="containsText" dxfId="261" priority="12" operator="containsText" text="Rellene con">
      <formula>NOT(ISERROR(SEARCH("Rellene con",I333)))</formula>
    </cfRule>
  </conditionalFormatting>
  <conditionalFormatting sqref="I346:I347">
    <cfRule type="containsText" dxfId="260" priority="11" operator="containsText" text="Rellene con">
      <formula>NOT(ISERROR(SEARCH("Rellene con",I346)))</formula>
    </cfRule>
  </conditionalFormatting>
  <conditionalFormatting sqref="I355:I356">
    <cfRule type="containsText" dxfId="259" priority="10" operator="containsText" text="Rellene con">
      <formula>NOT(ISERROR(SEARCH("Rellene con",I355)))</formula>
    </cfRule>
  </conditionalFormatting>
  <conditionalFormatting sqref="I364:I365">
    <cfRule type="containsText" dxfId="258" priority="9" operator="containsText" text="Rellene con">
      <formula>NOT(ISERROR(SEARCH("Rellene con",I364)))</formula>
    </cfRule>
  </conditionalFormatting>
  <conditionalFormatting sqref="I377:I378">
    <cfRule type="containsText" dxfId="257" priority="8" operator="containsText" text="Rellene con">
      <formula>NOT(ISERROR(SEARCH("Rellene con",I377)))</formula>
    </cfRule>
  </conditionalFormatting>
  <conditionalFormatting sqref="I386:I387">
    <cfRule type="containsText" dxfId="256" priority="7" operator="containsText" text="Rellene con">
      <formula>NOT(ISERROR(SEARCH("Rellene con",I386)))</formula>
    </cfRule>
  </conditionalFormatting>
  <conditionalFormatting sqref="I395:I396">
    <cfRule type="containsText" dxfId="255" priority="6" operator="containsText" text="Rellene con">
      <formula>NOT(ISERROR(SEARCH("Rellene con",I395)))</formula>
    </cfRule>
  </conditionalFormatting>
  <conditionalFormatting sqref="I404:I405">
    <cfRule type="containsText" dxfId="254" priority="5" operator="containsText" text="Rellene con">
      <formula>NOT(ISERROR(SEARCH("Rellene con",I404)))</formula>
    </cfRule>
  </conditionalFormatting>
  <conditionalFormatting sqref="I406">
    <cfRule type="containsText" dxfId="253" priority="47" operator="containsText" text="Rellene un indicador">
      <formula>NOT(ISERROR(SEARCH("Rellene un indicador",I406)))</formula>
    </cfRule>
  </conditionalFormatting>
  <conditionalFormatting sqref="I408">
    <cfRule type="containsText" dxfId="252" priority="46" operator="containsText" text="Rellene un indicador">
      <formula>NOT(ISERROR(SEARCH("Rellene un indicador",I408)))</formula>
    </cfRule>
  </conditionalFormatting>
  <dataValidations count="53">
    <dataValidation type="list" showInputMessage="1" showErrorMessage="1" sqref="E347" xr:uid="{9795333F-953F-440B-A87C-152C0A33EF06}">
      <formula1>"RCR67"</formula1>
    </dataValidation>
    <dataValidation type="list" showInputMessage="1" showErrorMessage="1" sqref="E346" xr:uid="{BCB7ED67-E636-4760-B3AD-782064E743DF}">
      <formula1>"RCO65"</formula1>
    </dataValidation>
    <dataValidation type="list" showInputMessage="1" showErrorMessage="1" sqref="E395 E404" xr:uid="{A64C11CF-689E-4D6C-AD9B-FBF31FAF3E29}">
      <formula1>"RCO77,RCO114"</formula1>
    </dataValidation>
    <dataValidation type="list" showInputMessage="1" showErrorMessage="1" sqref="E378 E387 E396 E405" xr:uid="{78C8E272-B4A4-42AF-8361-1930EC1CECA4}">
      <formula1>"RCR77"</formula1>
    </dataValidation>
    <dataValidation type="list" showInputMessage="1" showErrorMessage="1" sqref="E377 E386" xr:uid="{59A46FE9-811C-4374-8F64-83AFB05267E7}">
      <formula1>"RCO77"</formula1>
    </dataValidation>
    <dataValidation type="list" showInputMessage="1" showErrorMessage="1" sqref="E365 E356" xr:uid="{A72B46D5-98CE-4807-AD85-9D3998BA0B19}">
      <formula1>"ESR113"</formula1>
    </dataValidation>
    <dataValidation type="list" showInputMessage="1" showErrorMessage="1" sqref="E364 E355" xr:uid="{798AF441-49EE-4236-BA58-79594C81DED9}">
      <formula1>"RCO113"</formula1>
    </dataValidation>
    <dataValidation type="list" showInputMessage="1" showErrorMessage="1" sqref="E334" xr:uid="{0B08E111-2390-4FCF-BC01-248F34D02308}">
      <formula1>"RCR50,RCR95"</formula1>
    </dataValidation>
    <dataValidation type="list" allowBlank="1" showInputMessage="1" showErrorMessage="1" sqref="E333" xr:uid="{0102E05E-0063-4B5B-B90A-FBA2B4E09C67}">
      <formula1>"RCO38"</formula1>
    </dataValidation>
    <dataValidation type="list" showInputMessage="1" showErrorMessage="1" sqref="E325" xr:uid="{BD7EF20C-0E24-4539-8BFE-83DD18DA136A}">
      <formula1>"RCR95"</formula1>
    </dataValidation>
    <dataValidation type="list" showInputMessage="1" showErrorMessage="1" sqref="E316" xr:uid="{0649BED8-4C49-4375-960F-C2AEFF97C4FD}">
      <formula1>"RCR50"</formula1>
    </dataValidation>
    <dataValidation type="list" showInputMessage="1" showErrorMessage="1" sqref="E296 E305" xr:uid="{3A3D5F23-5A06-459B-BEEF-A8CD5442AEC1}">
      <formula1>"RCR52"</formula1>
    </dataValidation>
    <dataValidation type="list" showInputMessage="1" showErrorMessage="1" sqref="E295 E304 E315 E324" xr:uid="{EFF484D1-9AD2-4E87-999D-977D5D13E95E}">
      <formula1>"RCO38"</formula1>
    </dataValidation>
    <dataValidation type="list" showInputMessage="1" showErrorMessage="1" sqref="E269 E278 E287" xr:uid="{E9544C67-282F-4C27-B76C-864B08B96020}">
      <formula1>"RCR47,RCR103"</formula1>
    </dataValidation>
    <dataValidation type="list" showInputMessage="1" showErrorMessage="1" sqref="E268 E277 E286" xr:uid="{A5929E06-4945-43CD-8E02-DBB05270DDA2}">
      <formula1>"RCO34,RCO107"</formula1>
    </dataValidation>
    <dataValidation type="list" showInputMessage="1" showErrorMessage="1" sqref="E249 E258" xr:uid="{25BE93AA-187A-4E89-B44C-1EEAAA9799F3}">
      <formula1>"RCR42"</formula1>
    </dataValidation>
    <dataValidation type="list" showInputMessage="1" showErrorMessage="1" sqref="E248 E257" xr:uid="{6E78FCE8-AA16-4246-96D7-E5F8B754E84A}">
      <formula1>"RCO31,RCO32"</formula1>
    </dataValidation>
    <dataValidation type="list" showInputMessage="1" showErrorMessage="1" sqref="E240" xr:uid="{D2FE19E7-B668-46DD-B52C-9172A88EF9AE}">
      <formula1>"RCR41,RCR42"</formula1>
    </dataValidation>
    <dataValidation type="list" showInputMessage="1" showErrorMessage="1" sqref="E239" xr:uid="{3ABE474A-18C5-4031-B03A-7AB0C43F612D}">
      <formula1>"RCO30,RCO31,RCO32"</formula1>
    </dataValidation>
    <dataValidation type="list" showInputMessage="1" showErrorMessage="1" sqref="E222 E231" xr:uid="{AF4455E8-F507-4B15-B4EA-547CF1839659}">
      <formula1>"RCR41"</formula1>
    </dataValidation>
    <dataValidation type="list" showInputMessage="1" showErrorMessage="1" sqref="E221 E230" xr:uid="{394408CB-745E-4739-9A73-837B95DDE613}">
      <formula1>"RCO30"</formula1>
    </dataValidation>
    <dataValidation type="list" showInputMessage="1" showErrorMessage="1" sqref="E211" xr:uid="{F45EB476-67E2-4016-B25B-5A21F4F65E6A}">
      <formula1>"RCR37"</formula1>
    </dataValidation>
    <dataValidation type="list" showInputMessage="1" showErrorMessage="1" sqref="E202" xr:uid="{EF296A09-B32A-4CBE-B7B8-7467DC6FE7EB}">
      <formula1>"RCR36"</formula1>
    </dataValidation>
    <dataValidation type="list" showInputMessage="1" showErrorMessage="1" sqref="E193" xr:uid="{555BBBED-3FE7-4A5B-B61B-4F39EDB71447}">
      <formula1>"RCR35"</formula1>
    </dataValidation>
    <dataValidation type="list" showInputMessage="1" showErrorMessage="1" sqref="E192 E201 E210" xr:uid="{676B7C84-754E-4AD1-9D93-EC41417CE7B9}">
      <formula1>"RCO24,RCO26"</formula1>
    </dataValidation>
    <dataValidation type="list" showInputMessage="1" showErrorMessage="1" sqref="E172 E181" xr:uid="{7044B3D6-D0C9-4783-9B3A-C7D7BF4484C5}">
      <formula1>"RCO54,RCO57"</formula1>
    </dataValidation>
    <dataValidation type="list" showInputMessage="1" showErrorMessage="1" sqref="E164" xr:uid="{7CD59CF7-2466-4491-8A54-BE5F0B2938C5}">
      <formula1>"RCR64"</formula1>
    </dataValidation>
    <dataValidation type="list" showInputMessage="1" showErrorMessage="1" sqref="E163" xr:uid="{65828909-FDBB-48C7-851D-8A04B2CB4EB0}">
      <formula1>"RCO58"</formula1>
    </dataValidation>
    <dataValidation type="list" showInputMessage="1" showErrorMessage="1" sqref="E154" xr:uid="{B998B5A6-B161-4671-8D58-162FDF8F106C}">
      <formula1>"RCO57"</formula1>
    </dataValidation>
    <dataValidation type="list" showInputMessage="1" showErrorMessage="1" sqref="E146 E155 E173 E182" xr:uid="{A5EDCE98-7BAB-4E9F-839F-CD6FFDA02657}">
      <formula1>"RCR62"</formula1>
    </dataValidation>
    <dataValidation type="list" showInputMessage="1" showErrorMessage="1" sqref="E145" xr:uid="{D8BE00F7-8E38-43D1-BEF1-944C5003F63E}">
      <formula1>"RCO54,RCO57,RCO59"</formula1>
    </dataValidation>
    <dataValidation type="list" showInputMessage="1" showErrorMessage="1" sqref="E81 E90 E99 E108 E117 E126 E135" xr:uid="{281D2E3C-F1FC-4960-89B7-ABCC76030BF7}">
      <formula1>"RCR32"</formula1>
    </dataValidation>
    <dataValidation type="list" showInputMessage="1" showErrorMessage="1" sqref="E80 E89 E98 E107 E116 E125 E134" xr:uid="{0985D3CD-3A92-4D2E-B8DB-C4AFE13ED350}">
      <formula1>"RCO22"</formula1>
    </dataValidation>
    <dataValidation type="list" showInputMessage="1" showErrorMessage="1" sqref="E61 E70" xr:uid="{18BCF1FA-B162-4173-B85E-B236CE3649AE}">
      <formula1>"RCR26"</formula1>
    </dataValidation>
    <dataValidation type="list" showInputMessage="1" showErrorMessage="1" sqref="E60 E69" xr:uid="{5341A097-BDE9-4373-B80C-CF17B943882D}">
      <formula1>"RCO19"</formula1>
    </dataValidation>
    <dataValidation type="list" showInputMessage="1" showErrorMessage="1" sqref="E39 E48" xr:uid="{58DC7628-14CB-4B56-8C02-5FBDD8AA4C57}">
      <formula1>"RCR19"</formula1>
    </dataValidation>
    <dataValidation type="list" showInputMessage="1" showErrorMessage="1" sqref="E38 E47" xr:uid="{50FFE701-C736-4D8D-A55A-FEE3EE0B7F4D}">
      <formula1>"RCO01"</formula1>
    </dataValidation>
    <dataValidation type="list" showInputMessage="1" showErrorMessage="1" sqref="E19 E28" xr:uid="{21D58E7A-5F02-46CC-BB81-9E9073CA1D95}">
      <formula1>"RCR11"</formula1>
    </dataValidation>
    <dataValidation type="list" showInputMessage="1" showErrorMessage="1" sqref="E18 E27" xr:uid="{84AD2FF4-5191-4679-B4A4-8D2E7CA8C0FD}">
      <formula1>"RCO14"</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5C20E72C-C3C3-4854-BABB-348D3CE3AFFC}">
      <formula1>IF(B12="Incluir",E14&gt;=0,OR(E14="",E14=0))</formula1>
    </dataValidation>
    <dataValidation type="list" allowBlank="1" showInputMessage="1" showErrorMessage="1" sqref="E8 E50 E336 E367" xr:uid="{91B8C7FF-394A-4DDC-9F64-90C40E108664}">
      <formula1>#REF!</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B404AA7C-3BDA-4B2C-8DAC-65BDB4FB9EAD}">
      <formula1>IF(B216="Incluir",E207&gt;=0,E207="")</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1E514E2D-E34A-4178-8F44-25F99D756302}">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xr:uid="{256EA475-5B5E-4434-99C8-31526A66079D}">
      <formula1>IF(B22="Incluir",E15&gt;=0,E15="")</formula1>
    </dataValidation>
    <dataValidation type="custom" allowBlank="1" showInputMessage="1" showErrorMessage="1" sqref="H82 H20 H29 H62 H71" xr:uid="{545854E9-6BCB-45EE-BE4D-D8F539FE0137}">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BEB49DA8-AF74-4923-95D5-10923EB235A5}">
      <formula1>IF(B20="Incluir",E24&gt;=0,E24="")</formula1>
    </dataValidation>
    <dataValidation type="custom" allowBlank="1" showInputMessage="1" showErrorMessage="1" sqref="G165" xr:uid="{B41231D0-DB2C-496B-888A-DD9A0429227A}">
      <formula1>IF(B159="No Incluir",G165="",TRUE)</formula1>
    </dataValidation>
    <dataValidation type="custom" allowBlank="1" showInputMessage="1" showErrorMessage="1" sqref="G109" xr:uid="{AA405368-373C-4A14-B041-1B75BC6AA935}">
      <formula1>IF(B105="No Incluir",G109="",TRUE)</formula1>
    </dataValidation>
    <dataValidation type="custom" allowBlank="1" showInputMessage="1" showErrorMessage="1" sqref="G40" xr:uid="{202E9C5E-538C-419C-9579-40E966F028E5}">
      <formula1>IF(B35="No Incluir",G40="",TRUE)</formula1>
    </dataValidation>
    <dataValidation type="list" allowBlank="1" showInputMessage="1" showErrorMessage="1" sqref="E12:E13 E21:E22 E398:E399 E41:E42 E309 E33 E74:E75 E83:E84 E92:E93 E101:E102 E110:E111 E119:E120 E128:E129 E139:E140 E148:E149 E157:E158 E166:E167 E55 E187 E196 E205 E216 E225 E234 E242:E243 E251:E252 E262:E263 E271:E272 E280:E281 E289:E290 E298:E299 E64 E318:E319 E176 E328 E349:E350 E341 E371:E372 E380:E381 E389:E390 E359" xr:uid="{981D4DDE-F5D7-4A2F-BCBC-3ECA544BAE6E}">
      <formula1>INDIRECT($E$8)</formula1>
    </dataValidation>
    <dataValidation type="custom" operator="greaterThanOrEqual" showInputMessage="1" showErrorMessage="1" errorTitle="Subtipo no incluido" error="Seleccione a la izquierda del título si que desea incluir este subtipo de acción antes de completar el presupuesto" sqref="E401" xr:uid="{FFB9958E-36EC-4612-8ED1-7C06627D13FE}">
      <formula1>IF(B409="Incluir",E401&gt;=0,E401="")</formula1>
    </dataValidation>
    <dataValidation type="list" allowBlank="1" showInputMessage="1" showErrorMessage="1" sqref="E407" xr:uid="{4521088E-6612-44C6-98B0-4BCA60B64DEA}">
      <formula1>#REF!</formula1>
    </dataValidation>
    <dataValidation type="decimal" allowBlank="1" showInputMessage="1" showErrorMessage="1" errorTitle="Cantidad" error="Rellene con un valor positivo." sqref="H18:H19 H404:H405 H27:H28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395:H396 H38:H39" xr:uid="{E1BB4EC4-C000-47BB-A999-080E2CD97316}">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88A357BB-0B40-4869-B9C6-B165667B4926}">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BEF89F-218E-4925-A455-8B1B6578388D}">
  <sheetPr>
    <pageSetUpPr fitToPage="1"/>
  </sheetPr>
  <dimension ref="A1:J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0" ht="55.5" customHeight="1" x14ac:dyDescent="0.35">
      <c r="A1" s="106"/>
      <c r="B1" s="106"/>
      <c r="C1" s="106"/>
      <c r="D1" s="106"/>
      <c r="E1" s="106"/>
      <c r="F1" s="107"/>
      <c r="G1" s="106"/>
      <c r="H1" s="106"/>
      <c r="I1" s="107"/>
      <c r="J1" s="115"/>
    </row>
    <row r="2" spans="1:10" x14ac:dyDescent="0.35">
      <c r="A2" s="106"/>
      <c r="B2" s="106"/>
      <c r="C2" s="106"/>
      <c r="D2" s="106"/>
      <c r="E2" s="106"/>
      <c r="F2" s="107"/>
      <c r="G2" s="106"/>
      <c r="H2" s="106"/>
      <c r="I2" s="107"/>
      <c r="J2" s="115"/>
    </row>
    <row r="3" spans="1:10" ht="34.15" customHeight="1" x14ac:dyDescent="0.35">
      <c r="A3" s="106"/>
      <c r="B3" s="106"/>
      <c r="C3" s="106"/>
      <c r="D3" s="108" t="s">
        <v>267</v>
      </c>
      <c r="E3" s="181"/>
      <c r="F3" s="182"/>
      <c r="G3" s="182"/>
      <c r="H3" s="182"/>
      <c r="I3" s="183"/>
      <c r="J3" s="115"/>
    </row>
    <row r="4" spans="1:10"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0" x14ac:dyDescent="0.35">
      <c r="A5" s="106"/>
      <c r="B5" s="106"/>
      <c r="C5" s="106"/>
      <c r="D5" s="106"/>
      <c r="E5" s="185"/>
      <c r="F5" s="185"/>
      <c r="G5" s="185"/>
      <c r="H5" s="185"/>
      <c r="I5" s="185"/>
      <c r="J5" s="115"/>
    </row>
    <row r="6" spans="1:10" x14ac:dyDescent="0.35">
      <c r="A6" s="106"/>
      <c r="B6" s="106"/>
      <c r="C6" s="106"/>
      <c r="D6" s="106"/>
      <c r="E6" s="106"/>
      <c r="F6" s="107"/>
      <c r="G6" s="106"/>
      <c r="H6" s="106"/>
      <c r="I6" s="107"/>
      <c r="J6" s="115"/>
    </row>
    <row r="7" spans="1:10" x14ac:dyDescent="0.35">
      <c r="A7" s="106"/>
      <c r="B7" s="106"/>
      <c r="C7" s="106"/>
      <c r="D7" s="106"/>
      <c r="E7" s="106"/>
      <c r="F7" s="107"/>
      <c r="G7" s="106"/>
      <c r="H7" s="106"/>
      <c r="I7" s="107"/>
      <c r="J7" s="115"/>
    </row>
    <row r="8" spans="1:10" ht="15.5" x14ac:dyDescent="0.35">
      <c r="A8" s="4"/>
      <c r="B8" s="5" t="s">
        <v>28</v>
      </c>
      <c r="C8" s="5"/>
      <c r="D8" s="5"/>
      <c r="E8" s="5"/>
      <c r="F8" s="10"/>
      <c r="G8" s="5"/>
      <c r="H8" s="4"/>
      <c r="I8" s="67"/>
      <c r="J8" s="115"/>
    </row>
    <row r="9" spans="1:10" x14ac:dyDescent="0.35">
      <c r="A9" s="106"/>
      <c r="B9" s="106"/>
      <c r="C9" s="106"/>
      <c r="D9" s="106"/>
      <c r="E9" s="106"/>
      <c r="F9" s="107"/>
      <c r="G9" s="106"/>
      <c r="H9" s="106"/>
      <c r="I9" s="107"/>
      <c r="J9" s="115"/>
    </row>
    <row r="10" spans="1:10" ht="15" thickBot="1" x14ac:dyDescent="0.4">
      <c r="A10" s="106"/>
      <c r="B10" s="160" t="s">
        <v>38</v>
      </c>
      <c r="C10" s="109"/>
      <c r="D10" s="109"/>
      <c r="E10" s="109"/>
      <c r="F10" s="110"/>
      <c r="G10" s="109"/>
      <c r="H10" s="109"/>
      <c r="I10" s="110"/>
      <c r="J10" s="115"/>
    </row>
    <row r="11" spans="1:10" x14ac:dyDescent="0.35">
      <c r="A11" s="106"/>
      <c r="B11" s="106"/>
      <c r="C11" s="106"/>
      <c r="D11" s="106"/>
      <c r="E11" s="106"/>
      <c r="F11" s="107"/>
      <c r="G11" s="106"/>
      <c r="H11" s="106"/>
      <c r="I11" s="107"/>
      <c r="J11" s="115"/>
    </row>
    <row r="12" spans="1:10" x14ac:dyDescent="0.35">
      <c r="A12" s="106"/>
      <c r="B12" s="116" t="s">
        <v>400</v>
      </c>
      <c r="C12" s="106"/>
      <c r="D12" s="112" t="s">
        <v>269</v>
      </c>
      <c r="E12" s="112"/>
      <c r="F12" s="113"/>
      <c r="G12" s="113"/>
      <c r="H12" s="113"/>
      <c r="I12" s="113"/>
      <c r="J12" s="115"/>
    </row>
    <row r="13" spans="1:10" x14ac:dyDescent="0.35">
      <c r="A13" s="106"/>
      <c r="B13" s="106"/>
      <c r="C13" s="106"/>
      <c r="D13" s="106"/>
      <c r="E13" s="106"/>
      <c r="F13" s="107"/>
      <c r="G13" s="106"/>
      <c r="H13" s="106"/>
      <c r="I13" s="107"/>
      <c r="J13" s="115"/>
    </row>
    <row r="14" spans="1:10"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0" x14ac:dyDescent="0.35">
      <c r="A15" s="106"/>
      <c r="B15" s="106"/>
      <c r="C15" s="106"/>
      <c r="D15" s="106"/>
      <c r="E15" s="106"/>
      <c r="F15" s="107"/>
      <c r="G15" s="106"/>
      <c r="H15" s="106"/>
      <c r="I15" s="107"/>
      <c r="J15" s="115"/>
    </row>
    <row r="16" spans="1:10"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29" x14ac:dyDescent="0.35">
      <c r="A27" s="106"/>
      <c r="B27" s="106"/>
      <c r="C27" s="106"/>
      <c r="D27" s="155"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09"/>
      <c r="E30" s="109"/>
      <c r="F30" s="110"/>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76" t="s">
        <v>276</v>
      </c>
      <c r="E32" s="176"/>
      <c r="F32" s="176"/>
      <c r="G32" s="176"/>
      <c r="H32" s="176"/>
      <c r="I32" s="176"/>
      <c r="J32" s="150"/>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5" t="s">
        <v>160</v>
      </c>
      <c r="E38" s="156"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51"/>
      <c r="H41" s="151"/>
      <c r="I41" s="151"/>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5" t="s">
        <v>160</v>
      </c>
      <c r="E47" s="156"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09"/>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15"/>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5" t="s">
        <v>160</v>
      </c>
      <c r="E60" s="156"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5" t="s">
        <v>160</v>
      </c>
      <c r="E69" s="156"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09"/>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5" t="s">
        <v>160</v>
      </c>
      <c r="E80" s="156"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5" t="s">
        <v>160</v>
      </c>
      <c r="E89" s="156"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5" t="s">
        <v>160</v>
      </c>
      <c r="E98" s="156"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5" t="s">
        <v>160</v>
      </c>
      <c r="E107" s="156"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5" t="s">
        <v>160</v>
      </c>
      <c r="E116" s="156"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5" t="s">
        <v>160</v>
      </c>
      <c r="E125" s="156"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13"/>
      <c r="H128" s="113"/>
      <c r="I128" s="113"/>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5" t="s">
        <v>160</v>
      </c>
      <c r="E134" s="156"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09"/>
      <c r="D137" s="109"/>
      <c r="E137" s="109"/>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5" t="s">
        <v>160</v>
      </c>
      <c r="E145" s="156" t="s">
        <v>170</v>
      </c>
      <c r="F145" s="153" t="str">
        <f>IFERROR(VLOOKUP(E145,TablaIndicadores[[Código]:[Unidad de medida]],2,0),"")</f>
        <v>RCO54 Intermodal</v>
      </c>
      <c r="G145" s="153" t="str">
        <f>IFERROR(VLOOKUP(E145,TablaIndicadores[[Código]:[Unidad de medida]],3,0),"")</f>
        <v>RCO54:Conexiones intermodales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5" t="s">
        <v>160</v>
      </c>
      <c r="E154" s="156"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5" t="s">
        <v>160</v>
      </c>
      <c r="E163" s="156"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5" t="s">
        <v>160</v>
      </c>
      <c r="E172" s="156"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87" t="s">
        <v>293</v>
      </c>
      <c r="E175" s="187"/>
      <c r="F175" s="187"/>
      <c r="G175" s="187"/>
      <c r="H175" s="187"/>
      <c r="I175" s="187"/>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5" t="s">
        <v>160</v>
      </c>
      <c r="E181" s="156"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09"/>
      <c r="D184" s="109"/>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5" t="s">
        <v>160</v>
      </c>
      <c r="E192" s="156" t="s">
        <v>177</v>
      </c>
      <c r="F192" s="153" t="str">
        <f>IFERROR(VLOOKUP(E192,TablaIndicadores[[Código]:[Unidad de medida]],2,0),"")</f>
        <v>RCO 26: Infraestructuras verdes construidas
o mejoradas para la adaptación al cambio
climático*</v>
      </c>
      <c r="G192" s="153" t="str">
        <f>IFERROR(VLOOKUP(E192,TablaIndicadores[[Código]:[Unidad de medida]],3,0),"")</f>
        <v>RCO 26: Hectáreas</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5" t="s">
        <v>160</v>
      </c>
      <c r="E201" s="156" t="s">
        <v>176</v>
      </c>
      <c r="F201" s="153" t="str">
        <f>IFERROR(VLOOKUP(E201,TablaIndicadores[[Código]:[Unidad de medida]],2,0),"")</f>
        <v>RCO 24: Inversiones en sistemas nuevos o
mejorados de seguimiento, preparación,
alerta y respuesta ante catástrofes*</v>
      </c>
      <c r="G201" s="153" t="str">
        <f>IFERROR(VLOOKUP(E201,TablaIndicadores[[Código]:[Unidad de medida]],3,0),"")</f>
        <v>RCO 24: Euro</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5" t="s">
        <v>160</v>
      </c>
      <c r="E210" s="156" t="s">
        <v>176</v>
      </c>
      <c r="F210" s="153" t="str">
        <f>IFERROR(VLOOKUP(E210,TablaIndicadores[[Código]:[Unidad de medida]],2,0),"")</f>
        <v>RCO 24: Inversiones en sistemas nuevos o
mejorados de seguimiento, preparación,
alerta y respuesta ante catástrofes*</v>
      </c>
      <c r="G210" s="153" t="str">
        <f>IFERROR(VLOOKUP(E210,TablaIndicadores[[Código]:[Unidad de medida]],3,0),"")</f>
        <v>RCO 24: Euro</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5" t="s">
        <v>160</v>
      </c>
      <c r="E221" s="156"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5" t="s">
        <v>160</v>
      </c>
      <c r="E230" s="156"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5" t="s">
        <v>160</v>
      </c>
      <c r="E239" s="156"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5" t="s">
        <v>160</v>
      </c>
      <c r="E248" s="156"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5" t="s">
        <v>160</v>
      </c>
      <c r="E257" s="156"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09"/>
      <c r="D260" s="109"/>
      <c r="E260" s="109"/>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5" t="s">
        <v>160</v>
      </c>
      <c r="E268" s="156"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5" t="s">
        <v>160</v>
      </c>
      <c r="E277" s="156"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5" t="s">
        <v>160</v>
      </c>
      <c r="E286" s="156"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5" t="s">
        <v>160</v>
      </c>
      <c r="E295" s="156"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5" t="s">
        <v>160</v>
      </c>
      <c r="E304" s="156"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5" t="s">
        <v>160</v>
      </c>
      <c r="E315" s="156"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5" t="s">
        <v>160</v>
      </c>
      <c r="E324" s="156"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5" t="s">
        <v>160</v>
      </c>
      <c r="E333" s="156"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09"/>
      <c r="D338" s="109"/>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5" t="s">
        <v>160</v>
      </c>
      <c r="E346" s="156"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5" t="s">
        <v>160</v>
      </c>
      <c r="E355" s="156"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5" t="s">
        <v>160</v>
      </c>
      <c r="E364" s="156"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09"/>
      <c r="D369" s="109"/>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5" t="s">
        <v>160</v>
      </c>
      <c r="E377" s="156"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5" t="s">
        <v>160</v>
      </c>
      <c r="E386" s="156"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5" t="s">
        <v>160</v>
      </c>
      <c r="E395" s="156"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5" t="s">
        <v>160</v>
      </c>
      <c r="E404" s="156"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19"/>
      <c r="B406" s="119"/>
      <c r="C406" s="119"/>
      <c r="D406" s="119"/>
      <c r="E406" s="119"/>
      <c r="F406" s="120"/>
      <c r="G406" s="119"/>
      <c r="H406" s="119"/>
      <c r="I406" s="120"/>
      <c r="J406" s="115"/>
    </row>
    <row r="407" spans="1:10" ht="15.5" x14ac:dyDescent="0.35">
      <c r="A407" s="4"/>
      <c r="B407" s="5" t="s">
        <v>778</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779</v>
      </c>
      <c r="H409" s="180"/>
      <c r="I409" s="159">
        <f ca="1">TablaRPresupuestoAI[[#Totals],[Proyecto5]]</f>
        <v>0</v>
      </c>
      <c r="J409" s="115"/>
    </row>
    <row r="410" spans="1:10" x14ac:dyDescent="0.35">
      <c r="A410" s="121"/>
      <c r="B410" s="121"/>
      <c r="C410" s="121"/>
      <c r="D410" s="121"/>
      <c r="E410" s="121"/>
      <c r="F410" s="122"/>
      <c r="G410" s="121"/>
      <c r="H410" s="121"/>
      <c r="I410" s="122"/>
      <c r="J410" s="123"/>
    </row>
  </sheetData>
  <sheetProtection algorithmName="SHA-512" hashValue="cpuE+r7Axai+ihGX1rg1N8zq7G1NsRkVx/HTH+GeKHhup1VACeRmgF821l+mMx2l/4idVG+zLZ+Ac16Z1wBqBQ==" saltValue="UyqoE/rMwlcmCtkJ5bhhZw==" spinCount="100000" sheet="1" objects="1" scenarios="1" selectLockedCells="1"/>
  <mergeCells count="57">
    <mergeCell ref="G409:H409"/>
    <mergeCell ref="F391:H391"/>
    <mergeCell ref="F400:H400"/>
    <mergeCell ref="F342:H342"/>
    <mergeCell ref="F351:H351"/>
    <mergeCell ref="D358:I358"/>
    <mergeCell ref="F360:H360"/>
    <mergeCell ref="F373:H373"/>
    <mergeCell ref="F382:H382"/>
    <mergeCell ref="D340:I340"/>
    <mergeCell ref="F244:H244"/>
    <mergeCell ref="F253:H253"/>
    <mergeCell ref="F264:H264"/>
    <mergeCell ref="F273:H273"/>
    <mergeCell ref="F282:H282"/>
    <mergeCell ref="F291:H291"/>
    <mergeCell ref="F300:H300"/>
    <mergeCell ref="F311:H311"/>
    <mergeCell ref="F320:H320"/>
    <mergeCell ref="D327:I327"/>
    <mergeCell ref="F329:H329"/>
    <mergeCell ref="F235:H235"/>
    <mergeCell ref="D186:I186"/>
    <mergeCell ref="F188:H188"/>
    <mergeCell ref="D195:I195"/>
    <mergeCell ref="F197:H197"/>
    <mergeCell ref="D204:I204"/>
    <mergeCell ref="F206:H206"/>
    <mergeCell ref="D215:I215"/>
    <mergeCell ref="F217:H217"/>
    <mergeCell ref="D224:I224"/>
    <mergeCell ref="F226:H226"/>
    <mergeCell ref="D233:I233"/>
    <mergeCell ref="F177:H177"/>
    <mergeCell ref="F85:H85"/>
    <mergeCell ref="F94:H94"/>
    <mergeCell ref="F103:H103"/>
    <mergeCell ref="F112:H112"/>
    <mergeCell ref="F121:H121"/>
    <mergeCell ref="F130:H130"/>
    <mergeCell ref="F141:H141"/>
    <mergeCell ref="F150:H150"/>
    <mergeCell ref="F159:H159"/>
    <mergeCell ref="F168:H168"/>
    <mergeCell ref="D175:I175"/>
    <mergeCell ref="F76:H76"/>
    <mergeCell ref="E3:I3"/>
    <mergeCell ref="E4:I5"/>
    <mergeCell ref="F14:H14"/>
    <mergeCell ref="F23:H23"/>
    <mergeCell ref="D32:I32"/>
    <mergeCell ref="F34:H34"/>
    <mergeCell ref="F43:H43"/>
    <mergeCell ref="D54:I54"/>
    <mergeCell ref="F56:H56"/>
    <mergeCell ref="D63:I63"/>
    <mergeCell ref="F65:H65"/>
  </mergeCells>
  <conditionalFormatting sqref="I18:I19">
    <cfRule type="containsText" dxfId="251" priority="41" operator="containsText" text="Rellene con">
      <formula>NOT(ISERROR(SEARCH("Rellene con",I18)))</formula>
    </cfRule>
  </conditionalFormatting>
  <conditionalFormatting sqref="I27:I28">
    <cfRule type="containsText" dxfId="250" priority="40" operator="containsText" text="Rellene con">
      <formula>NOT(ISERROR(SEARCH("Rellene con",I27)))</formula>
    </cfRule>
  </conditionalFormatting>
  <conditionalFormatting sqref="I38:I39">
    <cfRule type="containsText" dxfId="249" priority="39" operator="containsText" text="Rellene con">
      <formula>NOT(ISERROR(SEARCH("Rellene con",I38)))</formula>
    </cfRule>
  </conditionalFormatting>
  <conditionalFormatting sqref="I47:I48">
    <cfRule type="containsText" dxfId="248" priority="38" operator="containsText" text="Rellene con">
      <formula>NOT(ISERROR(SEARCH("Rellene con",I47)))</formula>
    </cfRule>
  </conditionalFormatting>
  <conditionalFormatting sqref="I60:I61">
    <cfRule type="containsText" dxfId="247" priority="37" operator="containsText" text="Rellene con">
      <formula>NOT(ISERROR(SEARCH("Rellene con",I60)))</formula>
    </cfRule>
  </conditionalFormatting>
  <conditionalFormatting sqref="I69:I70">
    <cfRule type="containsText" dxfId="246" priority="36" operator="containsText" text="Rellene con">
      <formula>NOT(ISERROR(SEARCH("Rellene con",I69)))</formula>
    </cfRule>
  </conditionalFormatting>
  <conditionalFormatting sqref="I80:I81">
    <cfRule type="containsText" dxfId="245" priority="35" operator="containsText" text="Rellene con">
      <formula>NOT(ISERROR(SEARCH("Rellene con",I80)))</formula>
    </cfRule>
  </conditionalFormatting>
  <conditionalFormatting sqref="I89:I90">
    <cfRule type="containsText" dxfId="244" priority="34" operator="containsText" text="Rellene con">
      <formula>NOT(ISERROR(SEARCH("Rellene con",I89)))</formula>
    </cfRule>
  </conditionalFormatting>
  <conditionalFormatting sqref="I98:I99">
    <cfRule type="containsText" dxfId="243" priority="33" operator="containsText" text="Rellene con">
      <formula>NOT(ISERROR(SEARCH("Rellene con",I98)))</formula>
    </cfRule>
  </conditionalFormatting>
  <conditionalFormatting sqref="I107:I108">
    <cfRule type="containsText" dxfId="242" priority="32" operator="containsText" text="Rellene con">
      <formula>NOT(ISERROR(SEARCH("Rellene con",I107)))</formula>
    </cfRule>
  </conditionalFormatting>
  <conditionalFormatting sqref="I116:I117">
    <cfRule type="containsText" dxfId="241" priority="31" operator="containsText" text="Rellene con">
      <formula>NOT(ISERROR(SEARCH("Rellene con",I116)))</formula>
    </cfRule>
  </conditionalFormatting>
  <conditionalFormatting sqref="I125:I126">
    <cfRule type="containsText" dxfId="240" priority="30" operator="containsText" text="Rellene con">
      <formula>NOT(ISERROR(SEARCH("Rellene con",I125)))</formula>
    </cfRule>
  </conditionalFormatting>
  <conditionalFormatting sqref="I134:I135">
    <cfRule type="containsText" dxfId="239" priority="29" operator="containsText" text="Rellene con">
      <formula>NOT(ISERROR(SEARCH("Rellene con",I134)))</formula>
    </cfRule>
  </conditionalFormatting>
  <conditionalFormatting sqref="I145:I146">
    <cfRule type="containsText" dxfId="238" priority="28" operator="containsText" text="Rellene con">
      <formula>NOT(ISERROR(SEARCH("Rellene con",I145)))</formula>
    </cfRule>
  </conditionalFormatting>
  <conditionalFormatting sqref="I154:I155">
    <cfRule type="containsText" dxfId="237" priority="27" operator="containsText" text="Rellene con">
      <formula>NOT(ISERROR(SEARCH("Rellene con",I154)))</formula>
    </cfRule>
  </conditionalFormatting>
  <conditionalFormatting sqref="I163:I164">
    <cfRule type="containsText" dxfId="236" priority="26" operator="containsText" text="Rellene con">
      <formula>NOT(ISERROR(SEARCH("Rellene con",I163)))</formula>
    </cfRule>
  </conditionalFormatting>
  <conditionalFormatting sqref="I172:I173">
    <cfRule type="containsText" dxfId="235" priority="25" operator="containsText" text="Rellene con">
      <formula>NOT(ISERROR(SEARCH("Rellene con",I172)))</formula>
    </cfRule>
  </conditionalFormatting>
  <conditionalFormatting sqref="I181:I182">
    <cfRule type="containsText" dxfId="234" priority="24" operator="containsText" text="Rellene con">
      <formula>NOT(ISERROR(SEARCH("Rellene con",I181)))</formula>
    </cfRule>
  </conditionalFormatting>
  <conditionalFormatting sqref="I192:I193">
    <cfRule type="containsText" dxfId="233" priority="23" operator="containsText" text="Rellene con">
      <formula>NOT(ISERROR(SEARCH("Rellene con",I192)))</formula>
    </cfRule>
  </conditionalFormatting>
  <conditionalFormatting sqref="I201:I202">
    <cfRule type="containsText" dxfId="232" priority="22" operator="containsText" text="Rellene con">
      <formula>NOT(ISERROR(SEARCH("Rellene con",I201)))</formula>
    </cfRule>
  </conditionalFormatting>
  <conditionalFormatting sqref="I210:I211">
    <cfRule type="containsText" dxfId="231" priority="21" operator="containsText" text="Rellene con">
      <formula>NOT(ISERROR(SEARCH("Rellene con",I210)))</formula>
    </cfRule>
  </conditionalFormatting>
  <conditionalFormatting sqref="I221:I222">
    <cfRule type="containsText" dxfId="230" priority="20" operator="containsText" text="Rellene con">
      <formula>NOT(ISERROR(SEARCH("Rellene con",I221)))</formula>
    </cfRule>
  </conditionalFormatting>
  <conditionalFormatting sqref="I230:I231">
    <cfRule type="containsText" dxfId="229" priority="19" operator="containsText" text="Rellene con">
      <formula>NOT(ISERROR(SEARCH("Rellene con",I230)))</formula>
    </cfRule>
  </conditionalFormatting>
  <conditionalFormatting sqref="I239:I240">
    <cfRule type="containsText" dxfId="228" priority="18" operator="containsText" text="Rellene con">
      <formula>NOT(ISERROR(SEARCH("Rellene con",I239)))</formula>
    </cfRule>
  </conditionalFormatting>
  <conditionalFormatting sqref="I248:I249">
    <cfRule type="containsText" dxfId="227" priority="17" operator="containsText" text="Rellene con">
      <formula>NOT(ISERROR(SEARCH("Rellene con",I248)))</formula>
    </cfRule>
  </conditionalFormatting>
  <conditionalFormatting sqref="I257:I258">
    <cfRule type="containsText" dxfId="226" priority="16" operator="containsText" text="Rellene con">
      <formula>NOT(ISERROR(SEARCH("Rellene con",I257)))</formula>
    </cfRule>
  </conditionalFormatting>
  <conditionalFormatting sqref="I268:I269">
    <cfRule type="containsText" dxfId="225" priority="15" operator="containsText" text="Rellene con">
      <formula>NOT(ISERROR(SEARCH("Rellene con",I268)))</formula>
    </cfRule>
  </conditionalFormatting>
  <conditionalFormatting sqref="I277:I278">
    <cfRule type="containsText" dxfId="224" priority="14" operator="containsText" text="Rellene con">
      <formula>NOT(ISERROR(SEARCH("Rellene con",I277)))</formula>
    </cfRule>
  </conditionalFormatting>
  <conditionalFormatting sqref="I286:I287">
    <cfRule type="containsText" dxfId="223" priority="13" operator="containsText" text="Rellene con">
      <formula>NOT(ISERROR(SEARCH("Rellene con",I286)))</formula>
    </cfRule>
  </conditionalFormatting>
  <conditionalFormatting sqref="I295:I296">
    <cfRule type="containsText" dxfId="222" priority="12" operator="containsText" text="Rellene con">
      <formula>NOT(ISERROR(SEARCH("Rellene con",I295)))</formula>
    </cfRule>
  </conditionalFormatting>
  <conditionalFormatting sqref="I304:I305">
    <cfRule type="containsText" dxfId="221" priority="11" operator="containsText" text="Rellene con">
      <formula>NOT(ISERROR(SEARCH("Rellene con",I304)))</formula>
    </cfRule>
  </conditionalFormatting>
  <conditionalFormatting sqref="I315:I316">
    <cfRule type="containsText" dxfId="220" priority="10" operator="containsText" text="Rellene con">
      <formula>NOT(ISERROR(SEARCH("Rellene con",I315)))</formula>
    </cfRule>
  </conditionalFormatting>
  <conditionalFormatting sqref="I324:I325">
    <cfRule type="containsText" dxfId="219" priority="9" operator="containsText" text="Rellene con">
      <formula>NOT(ISERROR(SEARCH("Rellene con",I324)))</formula>
    </cfRule>
  </conditionalFormatting>
  <conditionalFormatting sqref="I333:I334">
    <cfRule type="containsText" dxfId="218" priority="8" operator="containsText" text="Rellene con">
      <formula>NOT(ISERROR(SEARCH("Rellene con",I333)))</formula>
    </cfRule>
  </conditionalFormatting>
  <conditionalFormatting sqref="I346:I347">
    <cfRule type="containsText" dxfId="217" priority="7" operator="containsText" text="Rellene con">
      <formula>NOT(ISERROR(SEARCH("Rellene con",I346)))</formula>
    </cfRule>
  </conditionalFormatting>
  <conditionalFormatting sqref="I355:I356">
    <cfRule type="containsText" dxfId="216" priority="6" operator="containsText" text="Rellene con">
      <formula>NOT(ISERROR(SEARCH("Rellene con",I355)))</formula>
    </cfRule>
  </conditionalFormatting>
  <conditionalFormatting sqref="I364:I365">
    <cfRule type="containsText" dxfId="215" priority="5" operator="containsText" text="Rellene con">
      <formula>NOT(ISERROR(SEARCH("Rellene con",I364)))</formula>
    </cfRule>
  </conditionalFormatting>
  <conditionalFormatting sqref="I377:I378">
    <cfRule type="containsText" dxfId="214" priority="4" operator="containsText" text="Rellene con">
      <formula>NOT(ISERROR(SEARCH("Rellene con",I377)))</formula>
    </cfRule>
  </conditionalFormatting>
  <conditionalFormatting sqref="I386:I387">
    <cfRule type="containsText" dxfId="213" priority="3" operator="containsText" text="Rellene con">
      <formula>NOT(ISERROR(SEARCH("Rellene con",I386)))</formula>
    </cfRule>
  </conditionalFormatting>
  <conditionalFormatting sqref="I395:I396">
    <cfRule type="containsText" dxfId="212" priority="2" operator="containsText" text="Rellene con">
      <formula>NOT(ISERROR(SEARCH("Rellene con",I395)))</formula>
    </cfRule>
  </conditionalFormatting>
  <conditionalFormatting sqref="I404:I405">
    <cfRule type="containsText" dxfId="211" priority="1" operator="containsText" text="Rellene con">
      <formula>NOT(ISERROR(SEARCH("Rellene con",I404)))</formula>
    </cfRule>
  </conditionalFormatting>
  <conditionalFormatting sqref="I408">
    <cfRule type="containsText" dxfId="210" priority="44" operator="containsText" text="Rellene un indicador">
      <formula>NOT(ISERROR(SEARCH("Rellene un indicador",I408)))</formula>
    </cfRule>
  </conditionalFormatting>
  <dataValidations count="52">
    <dataValidation type="list" allowBlank="1" showInputMessage="1" showErrorMessage="1" sqref="E12:E13 E21:E22 E398:E399 E41:E42 E309 E33 E74:E75 E83:E84 E92:E93 E101:E102 E110:E111 E119:E120 E128:E129 E139:E140 E148:E149 E157:E158 E166:E167 E55 E187 E196 E205 E216 E225 E234 E242:E243 E251:E252 E262:E263 E271:E272 E280:E281 E289:E290 E298:E299 E64 E318:E319 E176 E328 E349:E350 E341 E371:E372 E380:E381 E389:E390 E359" xr:uid="{64440930-A051-450F-8C9A-053B820D5C53}">
      <formula1>INDIRECT($E$8)</formula1>
    </dataValidation>
    <dataValidation type="custom" allowBlank="1" showInputMessage="1" showErrorMessage="1" sqref="G40" xr:uid="{31F54E7D-81EB-48A6-B3A5-7EB6FE5BDE20}">
      <formula1>IF(B35="No Incluir",G40="",TRUE)</formula1>
    </dataValidation>
    <dataValidation type="custom" allowBlank="1" showInputMessage="1" showErrorMessage="1" sqref="G109" xr:uid="{BCE26DC4-4F19-42DF-A2B5-A0B6FCE695E6}">
      <formula1>IF(B105="No Incluir",G109="",TRUE)</formula1>
    </dataValidation>
    <dataValidation type="custom" allowBlank="1" showInputMessage="1" showErrorMessage="1" sqref="G165" xr:uid="{929AC7AA-9BDF-4AF9-B56E-3E9B8AAA2488}">
      <formula1>IF(B159="No Incluir",G165="",TRUE)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68A66CD0-289A-452D-8B6B-220EE5CA508B}">
      <formula1>IF(B20="Incluir",E24&gt;=0,E24="")</formula1>
    </dataValidation>
    <dataValidation type="custom" allowBlank="1" showInputMessage="1" showErrorMessage="1" sqref="H82 H20 H29 H62 H71" xr:uid="{FCE7C4EA-026A-4124-8208-08D6290756AB}">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E401" xr:uid="{8876B457-0BB2-47D9-875F-66EB0FD05D26}">
      <formula1>IF(B22="Incluir",E15&gt;=0,E15="")</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0A50470F-11F9-4833-8E95-ED258D45EA81}">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451A464A-F9B2-4EA9-9C50-9948D21E6170}">
      <formula1>IF(B216="Incluir",E207&gt;=0,E207="")</formula1>
    </dataValidation>
    <dataValidation type="list" allowBlank="1" showInputMessage="1" showErrorMessage="1" sqref="E8 E50 E336 E367" xr:uid="{55EB9D9E-1961-404D-B1D8-20A40F0ED8D9}">
      <formula1>#REF!</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85BB180D-3D54-4458-B7CC-9BFF5F41A160}">
      <formula1>IF(B12="Incluir",E14&gt;=0,OR(E14="",E14=0))</formula1>
    </dataValidation>
    <dataValidation type="list" showInputMessage="1" showErrorMessage="1" sqref="E18 E27" xr:uid="{EAEBC25C-BD16-4F00-BC9A-712AFFEF03C1}">
      <formula1>"RCO14"</formula1>
    </dataValidation>
    <dataValidation type="list" showInputMessage="1" showErrorMessage="1" sqref="E19 E28" xr:uid="{9B2EABFA-714C-44F9-AD16-C1CD7D7CC0D2}">
      <formula1>"RCR11"</formula1>
    </dataValidation>
    <dataValidation type="list" showInputMessage="1" showErrorMessage="1" sqref="E38 E47" xr:uid="{5C919A23-CB99-4B06-9A4C-7FD0AD1E54E8}">
      <formula1>"RCO01"</formula1>
    </dataValidation>
    <dataValidation type="list" showInputMessage="1" showErrorMessage="1" sqref="E39 E48" xr:uid="{4286C8FB-5C32-48AD-9867-F41E1DE39F90}">
      <formula1>"RCR19"</formula1>
    </dataValidation>
    <dataValidation type="list" showInputMessage="1" showErrorMessage="1" sqref="E60 E69" xr:uid="{833A54C3-F064-40A6-822A-A7883330C57B}">
      <formula1>"RCO19"</formula1>
    </dataValidation>
    <dataValidation type="list" showInputMessage="1" showErrorMessage="1" sqref="E61 E70" xr:uid="{BF45CEFF-31AB-40F8-8FD3-BD6FD5221526}">
      <formula1>"RCR26"</formula1>
    </dataValidation>
    <dataValidation type="list" showInputMessage="1" showErrorMessage="1" sqref="E80 E89 E98 E107 E116 E125 E134" xr:uid="{EF1288B3-2C25-47B3-915C-5A3419C3F94F}">
      <formula1>"RCO22"</formula1>
    </dataValidation>
    <dataValidation type="list" showInputMessage="1" showErrorMessage="1" sqref="E81 E90 E99 E108 E117 E126 E135" xr:uid="{3D6C5DDB-1F13-4D71-B549-E064B2B07DF7}">
      <formula1>"RCR32"</formula1>
    </dataValidation>
    <dataValidation type="list" showInputMessage="1" showErrorMessage="1" sqref="E145" xr:uid="{3CFA9819-9A3C-4D99-868E-BD2999D87202}">
      <formula1>"RCO54,RCO57,RCO59"</formula1>
    </dataValidation>
    <dataValidation type="list" showInputMessage="1" showErrorMessage="1" sqref="E146 E155 E173 E182" xr:uid="{72CFDC40-3454-4752-A69B-03BB9469821B}">
      <formula1>"RCR62"</formula1>
    </dataValidation>
    <dataValidation type="list" showInputMessage="1" showErrorMessage="1" sqref="E154" xr:uid="{6F6E3630-A4E8-4138-A35F-952C8B2D20D1}">
      <formula1>"RCO57"</formula1>
    </dataValidation>
    <dataValidation type="list" showInputMessage="1" showErrorMessage="1" sqref="E163" xr:uid="{BDF60085-5DF0-43C7-B114-EEFF5D223B17}">
      <formula1>"RCO58"</formula1>
    </dataValidation>
    <dataValidation type="list" showInputMessage="1" showErrorMessage="1" sqref="E164" xr:uid="{C5757D49-54A4-4478-8F14-57AFFFC85413}">
      <formula1>"RCR64"</formula1>
    </dataValidation>
    <dataValidation type="list" showInputMessage="1" showErrorMessage="1" sqref="E172 E181" xr:uid="{01C7B15D-9884-4FF7-AAB2-CBF1B222F5A5}">
      <formula1>"RCO54,RCO57"</formula1>
    </dataValidation>
    <dataValidation type="list" showInputMessage="1" showErrorMessage="1" sqref="E192 E201 E210" xr:uid="{F8EC6D34-F7FA-4EC6-BC9F-AFCAA684294A}">
      <formula1>"RCO24,RCO26"</formula1>
    </dataValidation>
    <dataValidation type="list" showInputMessage="1" showErrorMessage="1" sqref="E193" xr:uid="{042EDACA-BB6B-4CAC-8A70-0B045533E3D5}">
      <formula1>"RCR35"</formula1>
    </dataValidation>
    <dataValidation type="list" showInputMessage="1" showErrorMessage="1" sqref="E202" xr:uid="{E1C71985-8867-46F1-8A5C-381C8764C180}">
      <formula1>"RCR36"</formula1>
    </dataValidation>
    <dataValidation type="list" showInputMessage="1" showErrorMessage="1" sqref="E211" xr:uid="{095D642D-BE00-4911-853B-F3DE2D3B37F6}">
      <formula1>"RCR37"</formula1>
    </dataValidation>
    <dataValidation type="list" showInputMessage="1" showErrorMessage="1" sqref="E221 E230" xr:uid="{F5246F88-3A42-4DFB-ACE1-CCAD5FF4723E}">
      <formula1>"RCO30"</formula1>
    </dataValidation>
    <dataValidation type="list" showInputMessage="1" showErrorMessage="1" sqref="E222 E231" xr:uid="{224E551B-616E-4169-9714-9761F65E2146}">
      <formula1>"RCR41"</formula1>
    </dataValidation>
    <dataValidation type="list" showInputMessage="1" showErrorMessage="1" sqref="E239" xr:uid="{9628936E-A110-450A-BBD3-BE14EBC7AB7D}">
      <formula1>"RCO30,RCO31,RCO32"</formula1>
    </dataValidation>
    <dataValidation type="list" showInputMessage="1" showErrorMessage="1" sqref="E240" xr:uid="{946717C9-AA57-4CD7-90C7-CE9090948497}">
      <formula1>"RCR41,RCR42"</formula1>
    </dataValidation>
    <dataValidation type="list" showInputMessage="1" showErrorMessage="1" sqref="E248 E257" xr:uid="{14F4DC9E-E156-4300-8FC8-08964ECEB237}">
      <formula1>"RCO31,RCO32"</formula1>
    </dataValidation>
    <dataValidation type="list" showInputMessage="1" showErrorMessage="1" sqref="E249 E258" xr:uid="{744D7999-2AB4-480A-A07F-4D824D755C72}">
      <formula1>"RCR42"</formula1>
    </dataValidation>
    <dataValidation type="list" showInputMessage="1" showErrorMessage="1" sqref="E268 E277 E286" xr:uid="{52431DEF-A424-4D6B-BD0B-2839F3C977B1}">
      <formula1>"RCO34,RCO107"</formula1>
    </dataValidation>
    <dataValidation type="list" showInputMessage="1" showErrorMessage="1" sqref="E269 E278 E287" xr:uid="{E971FF3B-67A4-471D-8D8D-84EA4174F4D3}">
      <formula1>"RCR47,RCR103"</formula1>
    </dataValidation>
    <dataValidation type="list" showInputMessage="1" showErrorMessage="1" sqref="E295 E304 E315 E324" xr:uid="{26992B9D-B040-4407-B322-90D114892892}">
      <formula1>"RCO38"</formula1>
    </dataValidation>
    <dataValidation type="list" showInputMessage="1" showErrorMessage="1" sqref="E296 E305" xr:uid="{A23DE8DE-E94F-4829-B82E-5038BD1960CC}">
      <formula1>"RCR52"</formula1>
    </dataValidation>
    <dataValidation type="list" showInputMessage="1" showErrorMessage="1" sqref="E316" xr:uid="{313A3527-6E49-40FB-9CC9-7C0AFF35F151}">
      <formula1>"RCR50"</formula1>
    </dataValidation>
    <dataValidation type="list" showInputMessage="1" showErrorMessage="1" sqref="E325" xr:uid="{250ED585-BF49-4231-BDC8-91E73DB75927}">
      <formula1>"RCR95"</formula1>
    </dataValidation>
    <dataValidation type="list" allowBlank="1" showInputMessage="1" showErrorMessage="1" sqref="E333" xr:uid="{B6B49E2A-F867-474C-A896-EC3C2D7E7DF8}">
      <formula1>"RCO38"</formula1>
    </dataValidation>
    <dataValidation type="list" showInputMessage="1" showErrorMessage="1" sqref="E334" xr:uid="{C2B04360-E131-44AC-AE1B-11D638C81806}">
      <formula1>"RCR50,RCR95"</formula1>
    </dataValidation>
    <dataValidation type="list" showInputMessage="1" showErrorMessage="1" sqref="E364 E355" xr:uid="{302A2C11-BC09-433E-B990-E5691D0A29EF}">
      <formula1>"RCO113"</formula1>
    </dataValidation>
    <dataValidation type="list" showInputMessage="1" showErrorMessage="1" sqref="E365 E356" xr:uid="{37AE4647-5B2D-464A-AE19-E7C01112E904}">
      <formula1>"ESR113"</formula1>
    </dataValidation>
    <dataValidation type="list" showInputMessage="1" showErrorMessage="1" sqref="E377 E386" xr:uid="{71E12249-3879-4021-AEF2-BDA08493280F}">
      <formula1>"RCO77"</formula1>
    </dataValidation>
    <dataValidation type="list" showInputMessage="1" showErrorMessage="1" sqref="E378 E387 E396 E405" xr:uid="{AD637A05-62E0-4F93-8C44-2F809F303EAE}">
      <formula1>"RCR77"</formula1>
    </dataValidation>
    <dataValidation type="list" showInputMessage="1" showErrorMessage="1" sqref="E395 E404" xr:uid="{166D9B30-15A9-4345-89CA-22B15DB1A8C0}">
      <formula1>"RCO77,RCO114"</formula1>
    </dataValidation>
    <dataValidation type="list" showInputMessage="1" showErrorMessage="1" sqref="E346" xr:uid="{0DC5AF00-CBAC-451E-B087-08A675AB09F2}">
      <formula1>"RCO65"</formula1>
    </dataValidation>
    <dataValidation type="list" showInputMessage="1" showErrorMessage="1" sqref="E347" xr:uid="{8115E8F9-C355-41C2-8937-D3EBD11B3BD4}">
      <formula1>"RCR67"</formula1>
    </dataValidation>
    <dataValidation type="list" allowBlank="1" showInputMessage="1" showErrorMessage="1" sqref="E407" xr:uid="{DA8CDA9D-2C26-48F9-BB56-3738580A57F6}">
      <formula1>#REF!</formula1>
    </dataValidation>
    <dataValidation type="decimal" allowBlank="1" showInputMessage="1" showErrorMessage="1" errorTitle="Cantidad" error="Rellene con un valor positivo." sqref="H18:H19 H27:H28 H38:H39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395:H396 H404:H405" xr:uid="{3BA123A7-0D67-4AEB-90C7-6FBF600325A7}">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6A2E8FCF-4DA9-4986-8F2D-D04DC279E4D7}">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EFFCD-FF41-4E2E-92F9-27D64B4FA8FF}">
  <sheetPr>
    <pageSetUpPr fitToPage="1"/>
  </sheetPr>
  <dimension ref="A1:J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0" ht="55.5" customHeight="1" x14ac:dyDescent="0.35">
      <c r="A1" s="106"/>
      <c r="B1" s="106"/>
      <c r="C1" s="106"/>
      <c r="D1" s="106"/>
      <c r="E1" s="106"/>
      <c r="F1" s="107"/>
      <c r="G1" s="106"/>
      <c r="H1" s="106"/>
      <c r="I1" s="107"/>
      <c r="J1" s="115"/>
    </row>
    <row r="2" spans="1:10" x14ac:dyDescent="0.35">
      <c r="A2" s="106"/>
      <c r="B2" s="106"/>
      <c r="C2" s="106"/>
      <c r="D2" s="106"/>
      <c r="E2" s="106"/>
      <c r="F2" s="107"/>
      <c r="G2" s="106"/>
      <c r="H2" s="106"/>
      <c r="I2" s="107"/>
      <c r="J2" s="115"/>
    </row>
    <row r="3" spans="1:10" ht="34.15" customHeight="1" x14ac:dyDescent="0.35">
      <c r="A3" s="106"/>
      <c r="B3" s="106"/>
      <c r="C3" s="106"/>
      <c r="D3" s="108" t="s">
        <v>267</v>
      </c>
      <c r="E3" s="181"/>
      <c r="F3" s="182"/>
      <c r="G3" s="182"/>
      <c r="H3" s="182"/>
      <c r="I3" s="183"/>
      <c r="J3" s="115"/>
    </row>
    <row r="4" spans="1:10"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0" x14ac:dyDescent="0.35">
      <c r="A5" s="106"/>
      <c r="B5" s="106"/>
      <c r="C5" s="106"/>
      <c r="D5" s="106"/>
      <c r="E5" s="185"/>
      <c r="F5" s="185"/>
      <c r="G5" s="185"/>
      <c r="H5" s="185"/>
      <c r="I5" s="185"/>
      <c r="J5" s="115"/>
    </row>
    <row r="6" spans="1:10" x14ac:dyDescent="0.35">
      <c r="A6" s="106"/>
      <c r="B6" s="106"/>
      <c r="C6" s="106"/>
      <c r="D6" s="106"/>
      <c r="E6" s="106"/>
      <c r="F6" s="107"/>
      <c r="G6" s="106"/>
      <c r="H6" s="106"/>
      <c r="I6" s="107"/>
      <c r="J6" s="115"/>
    </row>
    <row r="7" spans="1:10" x14ac:dyDescent="0.35">
      <c r="A7" s="106"/>
      <c r="B7" s="106"/>
      <c r="C7" s="106"/>
      <c r="D7" s="106"/>
      <c r="E7" s="106"/>
      <c r="F7" s="107"/>
      <c r="G7" s="106"/>
      <c r="H7" s="106"/>
      <c r="I7" s="107"/>
      <c r="J7" s="115"/>
    </row>
    <row r="8" spans="1:10" ht="15.5" x14ac:dyDescent="0.35">
      <c r="A8" s="4"/>
      <c r="B8" s="5" t="s">
        <v>28</v>
      </c>
      <c r="C8" s="5"/>
      <c r="D8" s="5"/>
      <c r="E8" s="5"/>
      <c r="F8" s="10"/>
      <c r="G8" s="5"/>
      <c r="H8" s="4"/>
      <c r="I8" s="67"/>
      <c r="J8" s="115"/>
    </row>
    <row r="9" spans="1:10" x14ac:dyDescent="0.35">
      <c r="A9" s="106"/>
      <c r="B9" s="106"/>
      <c r="C9" s="106"/>
      <c r="D9" s="106"/>
      <c r="E9" s="106"/>
      <c r="F9" s="107"/>
      <c r="G9" s="106"/>
      <c r="H9" s="106"/>
      <c r="I9" s="107"/>
      <c r="J9" s="115"/>
    </row>
    <row r="10" spans="1:10" ht="15" thickBot="1" x14ac:dyDescent="0.4">
      <c r="A10" s="106"/>
      <c r="B10" s="160" t="s">
        <v>38</v>
      </c>
      <c r="C10" s="109"/>
      <c r="D10" s="109"/>
      <c r="E10" s="109"/>
      <c r="F10" s="110"/>
      <c r="G10" s="109"/>
      <c r="H10" s="109"/>
      <c r="I10" s="110"/>
      <c r="J10" s="115"/>
    </row>
    <row r="11" spans="1:10" x14ac:dyDescent="0.35">
      <c r="A11" s="106"/>
      <c r="B11" s="106"/>
      <c r="C11" s="106"/>
      <c r="D11" s="106"/>
      <c r="E11" s="106"/>
      <c r="F11" s="107"/>
      <c r="G11" s="106"/>
      <c r="H11" s="106"/>
      <c r="I11" s="107"/>
      <c r="J11" s="115"/>
    </row>
    <row r="12" spans="1:10" x14ac:dyDescent="0.35">
      <c r="A12" s="106"/>
      <c r="B12" s="116" t="s">
        <v>400</v>
      </c>
      <c r="C12" s="106"/>
      <c r="D12" s="112" t="s">
        <v>269</v>
      </c>
      <c r="E12" s="112"/>
      <c r="F12" s="113"/>
      <c r="G12" s="113"/>
      <c r="H12" s="113"/>
      <c r="I12" s="113"/>
      <c r="J12" s="115"/>
    </row>
    <row r="13" spans="1:10" x14ac:dyDescent="0.35">
      <c r="A13" s="106"/>
      <c r="B13" s="106"/>
      <c r="C13" s="106"/>
      <c r="D13" s="106"/>
      <c r="E13" s="106"/>
      <c r="F13" s="107"/>
      <c r="G13" s="106"/>
      <c r="H13" s="106"/>
      <c r="I13" s="107"/>
      <c r="J13" s="115"/>
    </row>
    <row r="14" spans="1:10"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0" x14ac:dyDescent="0.35">
      <c r="A15" s="106"/>
      <c r="B15" s="106"/>
      <c r="C15" s="106"/>
      <c r="D15" s="106"/>
      <c r="E15" s="106"/>
      <c r="F15" s="107"/>
      <c r="G15" s="106"/>
      <c r="H15" s="106"/>
      <c r="I15" s="107"/>
      <c r="J15" s="115"/>
    </row>
    <row r="16" spans="1:10"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29" x14ac:dyDescent="0.35">
      <c r="A27" s="106"/>
      <c r="B27" s="106"/>
      <c r="C27" s="106"/>
      <c r="D27" s="155"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09"/>
      <c r="E30" s="109"/>
      <c r="F30" s="110"/>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76" t="s">
        <v>276</v>
      </c>
      <c r="E32" s="176"/>
      <c r="F32" s="176"/>
      <c r="G32" s="176"/>
      <c r="H32" s="176"/>
      <c r="I32" s="176"/>
      <c r="J32" s="150"/>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5" t="s">
        <v>160</v>
      </c>
      <c r="E38" s="156"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51"/>
      <c r="H41" s="151"/>
      <c r="I41" s="151"/>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5" t="s">
        <v>160</v>
      </c>
      <c r="E47" s="156"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09"/>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15"/>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5" t="s">
        <v>160</v>
      </c>
      <c r="E60" s="156"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5" t="s">
        <v>160</v>
      </c>
      <c r="E69" s="156"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09"/>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5" t="s">
        <v>160</v>
      </c>
      <c r="E80" s="156"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5" t="s">
        <v>160</v>
      </c>
      <c r="E89" s="156"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5" t="s">
        <v>160</v>
      </c>
      <c r="E98" s="156"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5" t="s">
        <v>160</v>
      </c>
      <c r="E107" s="156"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5" t="s">
        <v>160</v>
      </c>
      <c r="E116" s="156"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5" t="s">
        <v>160</v>
      </c>
      <c r="E125" s="156"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13"/>
      <c r="H128" s="113"/>
      <c r="I128" s="113"/>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5" t="s">
        <v>160</v>
      </c>
      <c r="E134" s="156"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09"/>
      <c r="D137" s="109"/>
      <c r="E137" s="109"/>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5" t="s">
        <v>160</v>
      </c>
      <c r="E145" s="156" t="s">
        <v>170</v>
      </c>
      <c r="F145" s="153" t="str">
        <f>IFERROR(VLOOKUP(E145,TablaIndicadores[[Código]:[Unidad de medida]],2,0),"")</f>
        <v>RCO54 Intermodal</v>
      </c>
      <c r="G145" s="153" t="str">
        <f>IFERROR(VLOOKUP(E145,TablaIndicadores[[Código]:[Unidad de medida]],3,0),"")</f>
        <v>RCO54:Conexiones intermodales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5" t="s">
        <v>160</v>
      </c>
      <c r="E154" s="156"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5" t="s">
        <v>160</v>
      </c>
      <c r="E163" s="156"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5" t="s">
        <v>160</v>
      </c>
      <c r="E172" s="156"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87" t="s">
        <v>293</v>
      </c>
      <c r="E175" s="187"/>
      <c r="F175" s="187"/>
      <c r="G175" s="187"/>
      <c r="H175" s="187"/>
      <c r="I175" s="187"/>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5" t="s">
        <v>160</v>
      </c>
      <c r="E181" s="156"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09"/>
      <c r="D184" s="109"/>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5" t="s">
        <v>160</v>
      </c>
      <c r="E192" s="156" t="s">
        <v>177</v>
      </c>
      <c r="F192" s="153" t="str">
        <f>IFERROR(VLOOKUP(E192,TablaIndicadores[[Código]:[Unidad de medida]],2,0),"")</f>
        <v>RCO 26: Infraestructuras verdes construidas
o mejoradas para la adaptación al cambio
climático*</v>
      </c>
      <c r="G192" s="153" t="str">
        <f>IFERROR(VLOOKUP(E192,TablaIndicadores[[Código]:[Unidad de medida]],3,0),"")</f>
        <v>RCO 26: Hectáreas</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5" t="s">
        <v>160</v>
      </c>
      <c r="E201" s="156" t="s">
        <v>176</v>
      </c>
      <c r="F201" s="153" t="str">
        <f>IFERROR(VLOOKUP(E201,TablaIndicadores[[Código]:[Unidad de medida]],2,0),"")</f>
        <v>RCO 24: Inversiones en sistemas nuevos o
mejorados de seguimiento, preparación,
alerta y respuesta ante catástrofes*</v>
      </c>
      <c r="G201" s="153" t="str">
        <f>IFERROR(VLOOKUP(E201,TablaIndicadores[[Código]:[Unidad de medida]],3,0),"")</f>
        <v>RCO 24: Euro</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5" t="s">
        <v>160</v>
      </c>
      <c r="E210" s="156" t="s">
        <v>176</v>
      </c>
      <c r="F210" s="153" t="str">
        <f>IFERROR(VLOOKUP(E210,TablaIndicadores[[Código]:[Unidad de medida]],2,0),"")</f>
        <v>RCO 24: Inversiones en sistemas nuevos o
mejorados de seguimiento, preparación,
alerta y respuesta ante catástrofes*</v>
      </c>
      <c r="G210" s="153" t="str">
        <f>IFERROR(VLOOKUP(E210,TablaIndicadores[[Código]:[Unidad de medida]],3,0),"")</f>
        <v>RCO 24: Euro</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5" t="s">
        <v>160</v>
      </c>
      <c r="E221" s="156"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5" t="s">
        <v>160</v>
      </c>
      <c r="E230" s="156"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5" t="s">
        <v>160</v>
      </c>
      <c r="E239" s="156"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5" t="s">
        <v>160</v>
      </c>
      <c r="E248" s="156"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5" t="s">
        <v>160</v>
      </c>
      <c r="E257" s="156"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09"/>
      <c r="D260" s="109"/>
      <c r="E260" s="109"/>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5" t="s">
        <v>160</v>
      </c>
      <c r="E268" s="156"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5" t="s">
        <v>160</v>
      </c>
      <c r="E277" s="156"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5" t="s">
        <v>160</v>
      </c>
      <c r="E286" s="156"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5" t="s">
        <v>160</v>
      </c>
      <c r="E295" s="156"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5" t="s">
        <v>160</v>
      </c>
      <c r="E304" s="156"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5" t="s">
        <v>160</v>
      </c>
      <c r="E315" s="156"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5" t="s">
        <v>160</v>
      </c>
      <c r="E324" s="156"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5" t="s">
        <v>160</v>
      </c>
      <c r="E333" s="156"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09"/>
      <c r="D338" s="109"/>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5" t="s">
        <v>160</v>
      </c>
      <c r="E346" s="156"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5" t="s">
        <v>160</v>
      </c>
      <c r="E355" s="156"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5" t="s">
        <v>160</v>
      </c>
      <c r="E364" s="156"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09"/>
      <c r="D369" s="109"/>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5" t="s">
        <v>160</v>
      </c>
      <c r="E377" s="156"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5" t="s">
        <v>160</v>
      </c>
      <c r="E386" s="156"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5" t="s">
        <v>160</v>
      </c>
      <c r="E395" s="156"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5" t="s">
        <v>160</v>
      </c>
      <c r="E404" s="156"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19"/>
      <c r="B406" s="119"/>
      <c r="C406" s="119"/>
      <c r="D406" s="119"/>
      <c r="E406" s="119"/>
      <c r="F406" s="120"/>
      <c r="G406" s="119"/>
      <c r="H406" s="119"/>
      <c r="I406" s="120"/>
      <c r="J406" s="115"/>
    </row>
    <row r="407" spans="1:10" ht="15.5" x14ac:dyDescent="0.35">
      <c r="A407" s="4"/>
      <c r="B407" s="5" t="s">
        <v>781</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780</v>
      </c>
      <c r="H409" s="180"/>
      <c r="I409" s="159">
        <f ca="1">TablaRPresupuestoAI[[#Totals],[Proyecto6]]</f>
        <v>0</v>
      </c>
      <c r="J409" s="115"/>
    </row>
    <row r="410" spans="1:10" x14ac:dyDescent="0.35">
      <c r="A410" s="121"/>
      <c r="B410" s="121"/>
      <c r="C410" s="121"/>
      <c r="D410" s="121"/>
      <c r="E410" s="121"/>
      <c r="F410" s="122"/>
      <c r="G410" s="121"/>
      <c r="H410" s="121"/>
      <c r="I410" s="122"/>
      <c r="J410" s="123"/>
    </row>
  </sheetData>
  <sheetProtection algorithmName="SHA-512" hashValue="YzwHa/sYZhUgbjsOyUsib4PQdhdn+g/W1tFDzBK3vrHtFLV7BP795WyPok1tW6f0VFWLSAgb8WMP9NWGlZPgwQ==" saltValue="WOwJ+rgOHEk3cF79xdTqMA==" spinCount="100000" sheet="1" objects="1" scenarios="1" selectLockedCells="1"/>
  <mergeCells count="57">
    <mergeCell ref="G409:H409"/>
    <mergeCell ref="F391:H391"/>
    <mergeCell ref="F400:H400"/>
    <mergeCell ref="F342:H342"/>
    <mergeCell ref="F351:H351"/>
    <mergeCell ref="D358:I358"/>
    <mergeCell ref="F360:H360"/>
    <mergeCell ref="F373:H373"/>
    <mergeCell ref="F382:H382"/>
    <mergeCell ref="D340:I340"/>
    <mergeCell ref="F244:H244"/>
    <mergeCell ref="F253:H253"/>
    <mergeCell ref="F264:H264"/>
    <mergeCell ref="F273:H273"/>
    <mergeCell ref="F282:H282"/>
    <mergeCell ref="F291:H291"/>
    <mergeCell ref="F300:H300"/>
    <mergeCell ref="F311:H311"/>
    <mergeCell ref="F320:H320"/>
    <mergeCell ref="D327:I327"/>
    <mergeCell ref="F329:H329"/>
    <mergeCell ref="F235:H235"/>
    <mergeCell ref="D186:I186"/>
    <mergeCell ref="F188:H188"/>
    <mergeCell ref="D195:I195"/>
    <mergeCell ref="F197:H197"/>
    <mergeCell ref="D204:I204"/>
    <mergeCell ref="F206:H206"/>
    <mergeCell ref="D215:I215"/>
    <mergeCell ref="F217:H217"/>
    <mergeCell ref="D224:I224"/>
    <mergeCell ref="F226:H226"/>
    <mergeCell ref="D233:I233"/>
    <mergeCell ref="F177:H177"/>
    <mergeCell ref="F85:H85"/>
    <mergeCell ref="F94:H94"/>
    <mergeCell ref="F103:H103"/>
    <mergeCell ref="F112:H112"/>
    <mergeCell ref="F121:H121"/>
    <mergeCell ref="F130:H130"/>
    <mergeCell ref="F141:H141"/>
    <mergeCell ref="F150:H150"/>
    <mergeCell ref="F159:H159"/>
    <mergeCell ref="F168:H168"/>
    <mergeCell ref="D175:I175"/>
    <mergeCell ref="F76:H76"/>
    <mergeCell ref="E3:I3"/>
    <mergeCell ref="E4:I5"/>
    <mergeCell ref="F14:H14"/>
    <mergeCell ref="F23:H23"/>
    <mergeCell ref="D32:I32"/>
    <mergeCell ref="F34:H34"/>
    <mergeCell ref="F43:H43"/>
    <mergeCell ref="D54:I54"/>
    <mergeCell ref="F56:H56"/>
    <mergeCell ref="D63:I63"/>
    <mergeCell ref="F65:H65"/>
  </mergeCells>
  <conditionalFormatting sqref="I18:I19">
    <cfRule type="containsText" dxfId="209" priority="41" operator="containsText" text="Rellene con">
      <formula>NOT(ISERROR(SEARCH("Rellene con",I18)))</formula>
    </cfRule>
  </conditionalFormatting>
  <conditionalFormatting sqref="I27:I28">
    <cfRule type="containsText" dxfId="208" priority="40" operator="containsText" text="Rellene con">
      <formula>NOT(ISERROR(SEARCH("Rellene con",I27)))</formula>
    </cfRule>
  </conditionalFormatting>
  <conditionalFormatting sqref="I38:I39">
    <cfRule type="containsText" dxfId="207" priority="39" operator="containsText" text="Rellene con">
      <formula>NOT(ISERROR(SEARCH("Rellene con",I38)))</formula>
    </cfRule>
  </conditionalFormatting>
  <conditionalFormatting sqref="I47:I48">
    <cfRule type="containsText" dxfId="206" priority="38" operator="containsText" text="Rellene con">
      <formula>NOT(ISERROR(SEARCH("Rellene con",I47)))</formula>
    </cfRule>
  </conditionalFormatting>
  <conditionalFormatting sqref="I60:I61">
    <cfRule type="containsText" dxfId="205" priority="37" operator="containsText" text="Rellene con">
      <formula>NOT(ISERROR(SEARCH("Rellene con",I60)))</formula>
    </cfRule>
  </conditionalFormatting>
  <conditionalFormatting sqref="I69:I70">
    <cfRule type="containsText" dxfId="204" priority="36" operator="containsText" text="Rellene con">
      <formula>NOT(ISERROR(SEARCH("Rellene con",I69)))</formula>
    </cfRule>
  </conditionalFormatting>
  <conditionalFormatting sqref="I80:I81">
    <cfRule type="containsText" dxfId="203" priority="35" operator="containsText" text="Rellene con">
      <formula>NOT(ISERROR(SEARCH("Rellene con",I80)))</formula>
    </cfRule>
  </conditionalFormatting>
  <conditionalFormatting sqref="I89:I90">
    <cfRule type="containsText" dxfId="202" priority="34" operator="containsText" text="Rellene con">
      <formula>NOT(ISERROR(SEARCH("Rellene con",I89)))</formula>
    </cfRule>
  </conditionalFormatting>
  <conditionalFormatting sqref="I98:I99">
    <cfRule type="containsText" dxfId="201" priority="33" operator="containsText" text="Rellene con">
      <formula>NOT(ISERROR(SEARCH("Rellene con",I98)))</formula>
    </cfRule>
  </conditionalFormatting>
  <conditionalFormatting sqref="I107:I108">
    <cfRule type="containsText" dxfId="200" priority="32" operator="containsText" text="Rellene con">
      <formula>NOT(ISERROR(SEARCH("Rellene con",I107)))</formula>
    </cfRule>
  </conditionalFormatting>
  <conditionalFormatting sqref="I116:I117">
    <cfRule type="containsText" dxfId="199" priority="31" operator="containsText" text="Rellene con">
      <formula>NOT(ISERROR(SEARCH("Rellene con",I116)))</formula>
    </cfRule>
  </conditionalFormatting>
  <conditionalFormatting sqref="I125:I126">
    <cfRule type="containsText" dxfId="198" priority="30" operator="containsText" text="Rellene con">
      <formula>NOT(ISERROR(SEARCH("Rellene con",I125)))</formula>
    </cfRule>
  </conditionalFormatting>
  <conditionalFormatting sqref="I134:I135">
    <cfRule type="containsText" dxfId="197" priority="29" operator="containsText" text="Rellene con">
      <formula>NOT(ISERROR(SEARCH("Rellene con",I134)))</formula>
    </cfRule>
  </conditionalFormatting>
  <conditionalFormatting sqref="I145:I146">
    <cfRule type="containsText" dxfId="196" priority="28" operator="containsText" text="Rellene con">
      <formula>NOT(ISERROR(SEARCH("Rellene con",I145)))</formula>
    </cfRule>
  </conditionalFormatting>
  <conditionalFormatting sqref="I154:I155">
    <cfRule type="containsText" dxfId="195" priority="27" operator="containsText" text="Rellene con">
      <formula>NOT(ISERROR(SEARCH("Rellene con",I154)))</formula>
    </cfRule>
  </conditionalFormatting>
  <conditionalFormatting sqref="I163:I164">
    <cfRule type="containsText" dxfId="194" priority="26" operator="containsText" text="Rellene con">
      <formula>NOT(ISERROR(SEARCH("Rellene con",I163)))</formula>
    </cfRule>
  </conditionalFormatting>
  <conditionalFormatting sqref="I172:I173">
    <cfRule type="containsText" dxfId="193" priority="25" operator="containsText" text="Rellene con">
      <formula>NOT(ISERROR(SEARCH("Rellene con",I172)))</formula>
    </cfRule>
  </conditionalFormatting>
  <conditionalFormatting sqref="I181:I182">
    <cfRule type="containsText" dxfId="192" priority="24" operator="containsText" text="Rellene con">
      <formula>NOT(ISERROR(SEARCH("Rellene con",I181)))</formula>
    </cfRule>
  </conditionalFormatting>
  <conditionalFormatting sqref="I192:I193">
    <cfRule type="containsText" dxfId="191" priority="23" operator="containsText" text="Rellene con">
      <formula>NOT(ISERROR(SEARCH("Rellene con",I192)))</formula>
    </cfRule>
  </conditionalFormatting>
  <conditionalFormatting sqref="I201:I202">
    <cfRule type="containsText" dxfId="190" priority="22" operator="containsText" text="Rellene con">
      <formula>NOT(ISERROR(SEARCH("Rellene con",I201)))</formula>
    </cfRule>
  </conditionalFormatting>
  <conditionalFormatting sqref="I210:I211">
    <cfRule type="containsText" dxfId="189" priority="21" operator="containsText" text="Rellene con">
      <formula>NOT(ISERROR(SEARCH("Rellene con",I210)))</formula>
    </cfRule>
  </conditionalFormatting>
  <conditionalFormatting sqref="I221:I222">
    <cfRule type="containsText" dxfId="188" priority="20" operator="containsText" text="Rellene con">
      <formula>NOT(ISERROR(SEARCH("Rellene con",I221)))</formula>
    </cfRule>
  </conditionalFormatting>
  <conditionalFormatting sqref="I230:I231">
    <cfRule type="containsText" dxfId="187" priority="19" operator="containsText" text="Rellene con">
      <formula>NOT(ISERROR(SEARCH("Rellene con",I230)))</formula>
    </cfRule>
  </conditionalFormatting>
  <conditionalFormatting sqref="I239:I240">
    <cfRule type="containsText" dxfId="186" priority="18" operator="containsText" text="Rellene con">
      <formula>NOT(ISERROR(SEARCH("Rellene con",I239)))</formula>
    </cfRule>
  </conditionalFormatting>
  <conditionalFormatting sqref="I248:I249">
    <cfRule type="containsText" dxfId="185" priority="17" operator="containsText" text="Rellene con">
      <formula>NOT(ISERROR(SEARCH("Rellene con",I248)))</formula>
    </cfRule>
  </conditionalFormatting>
  <conditionalFormatting sqref="I257:I258">
    <cfRule type="containsText" dxfId="184" priority="16" operator="containsText" text="Rellene con">
      <formula>NOT(ISERROR(SEARCH("Rellene con",I257)))</formula>
    </cfRule>
  </conditionalFormatting>
  <conditionalFormatting sqref="I268:I269">
    <cfRule type="containsText" dxfId="183" priority="15" operator="containsText" text="Rellene con">
      <formula>NOT(ISERROR(SEARCH("Rellene con",I268)))</formula>
    </cfRule>
  </conditionalFormatting>
  <conditionalFormatting sqref="I277:I278">
    <cfRule type="containsText" dxfId="182" priority="14" operator="containsText" text="Rellene con">
      <formula>NOT(ISERROR(SEARCH("Rellene con",I277)))</formula>
    </cfRule>
  </conditionalFormatting>
  <conditionalFormatting sqref="I286:I287">
    <cfRule type="containsText" dxfId="181" priority="13" operator="containsText" text="Rellene con">
      <formula>NOT(ISERROR(SEARCH("Rellene con",I286)))</formula>
    </cfRule>
  </conditionalFormatting>
  <conditionalFormatting sqref="I295:I296">
    <cfRule type="containsText" dxfId="180" priority="12" operator="containsText" text="Rellene con">
      <formula>NOT(ISERROR(SEARCH("Rellene con",I295)))</formula>
    </cfRule>
  </conditionalFormatting>
  <conditionalFormatting sqref="I304:I305">
    <cfRule type="containsText" dxfId="179" priority="11" operator="containsText" text="Rellene con">
      <formula>NOT(ISERROR(SEARCH("Rellene con",I304)))</formula>
    </cfRule>
  </conditionalFormatting>
  <conditionalFormatting sqref="I315:I316">
    <cfRule type="containsText" dxfId="178" priority="10" operator="containsText" text="Rellene con">
      <formula>NOT(ISERROR(SEARCH("Rellene con",I315)))</formula>
    </cfRule>
  </conditionalFormatting>
  <conditionalFormatting sqref="I324:I325">
    <cfRule type="containsText" dxfId="177" priority="9" operator="containsText" text="Rellene con">
      <formula>NOT(ISERROR(SEARCH("Rellene con",I324)))</formula>
    </cfRule>
  </conditionalFormatting>
  <conditionalFormatting sqref="I333:I334">
    <cfRule type="containsText" dxfId="176" priority="8" operator="containsText" text="Rellene con">
      <formula>NOT(ISERROR(SEARCH("Rellene con",I333)))</formula>
    </cfRule>
  </conditionalFormatting>
  <conditionalFormatting sqref="I346:I347">
    <cfRule type="containsText" dxfId="175" priority="7" operator="containsText" text="Rellene con">
      <formula>NOT(ISERROR(SEARCH("Rellene con",I346)))</formula>
    </cfRule>
  </conditionalFormatting>
  <conditionalFormatting sqref="I355:I356">
    <cfRule type="containsText" dxfId="174" priority="6" operator="containsText" text="Rellene con">
      <formula>NOT(ISERROR(SEARCH("Rellene con",I355)))</formula>
    </cfRule>
  </conditionalFormatting>
  <conditionalFormatting sqref="I364:I365">
    <cfRule type="containsText" dxfId="173" priority="5" operator="containsText" text="Rellene con">
      <formula>NOT(ISERROR(SEARCH("Rellene con",I364)))</formula>
    </cfRule>
  </conditionalFormatting>
  <conditionalFormatting sqref="I377:I378">
    <cfRule type="containsText" dxfId="172" priority="4" operator="containsText" text="Rellene con">
      <formula>NOT(ISERROR(SEARCH("Rellene con",I377)))</formula>
    </cfRule>
  </conditionalFormatting>
  <conditionalFormatting sqref="I386:I387">
    <cfRule type="containsText" dxfId="171" priority="3" operator="containsText" text="Rellene con">
      <formula>NOT(ISERROR(SEARCH("Rellene con",I386)))</formula>
    </cfRule>
  </conditionalFormatting>
  <conditionalFormatting sqref="I395:I396">
    <cfRule type="containsText" dxfId="170" priority="2" operator="containsText" text="Rellene con">
      <formula>NOT(ISERROR(SEARCH("Rellene con",I395)))</formula>
    </cfRule>
  </conditionalFormatting>
  <conditionalFormatting sqref="I404:I405">
    <cfRule type="containsText" dxfId="169" priority="1" operator="containsText" text="Rellene con">
      <formula>NOT(ISERROR(SEARCH("Rellene con",I404)))</formula>
    </cfRule>
  </conditionalFormatting>
  <conditionalFormatting sqref="I408">
    <cfRule type="containsText" dxfId="168" priority="42" operator="containsText" text="Rellene un indicador">
      <formula>NOT(ISERROR(SEARCH("Rellene un indicador",I408)))</formula>
    </cfRule>
  </conditionalFormatting>
  <dataValidations count="52">
    <dataValidation type="list" showInputMessage="1" showErrorMessage="1" sqref="E347" xr:uid="{2BCEA63F-3D17-411A-8085-B2BA3142F769}">
      <formula1>"RCR67"</formula1>
    </dataValidation>
    <dataValidation type="list" showInputMessage="1" showErrorMessage="1" sqref="E346" xr:uid="{47DB1D74-4823-42F6-B552-D126349BB0C6}">
      <formula1>"RCO65"</formula1>
    </dataValidation>
    <dataValidation type="list" showInputMessage="1" showErrorMessage="1" sqref="E395 E404" xr:uid="{6E39A6D8-72EA-42A3-8FAF-D84954017450}">
      <formula1>"RCO77,RCO114"</formula1>
    </dataValidation>
    <dataValidation type="list" showInputMessage="1" showErrorMessage="1" sqref="E378 E387 E396 E405" xr:uid="{E662AD26-1351-4DD1-A495-6A142C3C9C0C}">
      <formula1>"RCR77"</formula1>
    </dataValidation>
    <dataValidation type="list" showInputMessage="1" showErrorMessage="1" sqref="E377 E386" xr:uid="{4465D17B-780C-42F5-8611-A283B3828097}">
      <formula1>"RCO77"</formula1>
    </dataValidation>
    <dataValidation type="list" showInputMessage="1" showErrorMessage="1" sqref="E365 E356" xr:uid="{629C68F4-A6DE-437B-B507-F0735A9E729D}">
      <formula1>"ESR113"</formula1>
    </dataValidation>
    <dataValidation type="list" showInputMessage="1" showErrorMessage="1" sqref="E364 E355" xr:uid="{C0E9F3F7-2C9C-4DBE-B441-55620443206F}">
      <formula1>"RCO113"</formula1>
    </dataValidation>
    <dataValidation type="list" showInputMessage="1" showErrorMessage="1" sqref="E334" xr:uid="{B0C28B97-8C39-4A96-9374-E6503912FA03}">
      <formula1>"RCR50,RCR95"</formula1>
    </dataValidation>
    <dataValidation type="list" allowBlank="1" showInputMessage="1" showErrorMessage="1" sqref="E333" xr:uid="{F3F97B97-0C7A-4B6D-9AA2-3384E0DD1C5A}">
      <formula1>"RCO38"</formula1>
    </dataValidation>
    <dataValidation type="list" showInputMessage="1" showErrorMessage="1" sqref="E325" xr:uid="{725EF810-FC04-4ACD-93A3-DC738FD14E23}">
      <formula1>"RCR95"</formula1>
    </dataValidation>
    <dataValidation type="list" showInputMessage="1" showErrorMessage="1" sqref="E316" xr:uid="{6F1896B9-7D66-4592-83CD-CDA18FF87CAD}">
      <formula1>"RCR50"</formula1>
    </dataValidation>
    <dataValidation type="list" showInputMessage="1" showErrorMessage="1" sqref="E296 E305" xr:uid="{61835548-1387-450F-AAD1-E21486C0859E}">
      <formula1>"RCR52"</formula1>
    </dataValidation>
    <dataValidation type="list" showInputMessage="1" showErrorMessage="1" sqref="E295 E304 E315 E324" xr:uid="{2ED297B7-D655-4E92-95B7-6740CCFE6792}">
      <formula1>"RCO38"</formula1>
    </dataValidation>
    <dataValidation type="list" showInputMessage="1" showErrorMessage="1" sqref="E269 E278 E287" xr:uid="{80F35952-125F-41BE-B445-E1FC96926766}">
      <formula1>"RCR47,RCR103"</formula1>
    </dataValidation>
    <dataValidation type="list" showInputMessage="1" showErrorMessage="1" sqref="E268 E277 E286" xr:uid="{4206309B-9FAC-4BD0-A201-487BD56B42E8}">
      <formula1>"RCO34,RCO107"</formula1>
    </dataValidation>
    <dataValidation type="list" showInputMessage="1" showErrorMessage="1" sqref="E249 E258" xr:uid="{64181DC7-42CE-4E2A-84D8-4DFAE5330B66}">
      <formula1>"RCR42"</formula1>
    </dataValidation>
    <dataValidation type="list" showInputMessage="1" showErrorMessage="1" sqref="E248 E257" xr:uid="{646537E3-41E7-4C15-BD76-B90732FE027D}">
      <formula1>"RCO31,RCO32"</formula1>
    </dataValidation>
    <dataValidation type="list" showInputMessage="1" showErrorMessage="1" sqref="E240" xr:uid="{8F710224-A4C3-4CFB-B574-9051FDE3E052}">
      <formula1>"RCR41,RCR42"</formula1>
    </dataValidation>
    <dataValidation type="list" showInputMessage="1" showErrorMessage="1" sqref="E239" xr:uid="{07D455D4-1FDA-4EAD-A80F-DEE1A87E3376}">
      <formula1>"RCO30,RCO31,RCO32"</formula1>
    </dataValidation>
    <dataValidation type="list" showInputMessage="1" showErrorMessage="1" sqref="E222 E231" xr:uid="{294B80C3-C5D4-4983-A5B5-F1773D24D733}">
      <formula1>"RCR41"</formula1>
    </dataValidation>
    <dataValidation type="list" showInputMessage="1" showErrorMessage="1" sqref="E221 E230" xr:uid="{72897136-1FD9-439A-850C-9181BD418E70}">
      <formula1>"RCO30"</formula1>
    </dataValidation>
    <dataValidation type="list" showInputMessage="1" showErrorMessage="1" sqref="E211" xr:uid="{13460DF7-6677-4040-BCDF-310028595792}">
      <formula1>"RCR37"</formula1>
    </dataValidation>
    <dataValidation type="list" showInputMessage="1" showErrorMessage="1" sqref="E202" xr:uid="{6D23005D-17B1-44A0-A59E-0D76F99917CD}">
      <formula1>"RCR36"</formula1>
    </dataValidation>
    <dataValidation type="list" showInputMessage="1" showErrorMessage="1" sqref="E193" xr:uid="{CC39FAE5-1C7B-4EFE-9DA7-8A017B267B91}">
      <formula1>"RCR35"</formula1>
    </dataValidation>
    <dataValidation type="list" showInputMessage="1" showErrorMessage="1" sqref="E192 E201 E210" xr:uid="{C0ECCEBD-2ABE-4749-A3F9-43EDDD66E60D}">
      <formula1>"RCO24,RCO26"</formula1>
    </dataValidation>
    <dataValidation type="list" showInputMessage="1" showErrorMessage="1" sqref="E172 E181" xr:uid="{7D9337F6-4A05-490B-BAE9-2AD7C7BA00E1}">
      <formula1>"RCO54,RCO57"</formula1>
    </dataValidation>
    <dataValidation type="list" showInputMessage="1" showErrorMessage="1" sqref="E164" xr:uid="{06ABE945-E30C-490C-90C0-7DDF4EA44B72}">
      <formula1>"RCR64"</formula1>
    </dataValidation>
    <dataValidation type="list" showInputMessage="1" showErrorMessage="1" sqref="E163" xr:uid="{B485221F-05CF-4AB8-983F-F8CA19D5B488}">
      <formula1>"RCO58"</formula1>
    </dataValidation>
    <dataValidation type="list" showInputMessage="1" showErrorMessage="1" sqref="E154" xr:uid="{18046751-29EE-4E8B-A8B8-D849D2D5531D}">
      <formula1>"RCO57"</formula1>
    </dataValidation>
    <dataValidation type="list" showInputMessage="1" showErrorMessage="1" sqref="E146 E155 E173 E182" xr:uid="{B6C0615B-3BC6-43F9-BC18-937BC6E2AB11}">
      <formula1>"RCR62"</formula1>
    </dataValidation>
    <dataValidation type="list" showInputMessage="1" showErrorMessage="1" sqref="E145" xr:uid="{5CD9970C-C371-415B-A6C1-2C9EEFF3618D}">
      <formula1>"RCO54,RCO57,RCO59"</formula1>
    </dataValidation>
    <dataValidation type="list" showInputMessage="1" showErrorMessage="1" sqref="E81 E90 E99 E108 E117 E126 E135" xr:uid="{5CEF38AF-59CD-498F-9EAD-93C6538E21B2}">
      <formula1>"RCR32"</formula1>
    </dataValidation>
    <dataValidation type="list" showInputMessage="1" showErrorMessage="1" sqref="E80 E89 E98 E107 E116 E125 E134" xr:uid="{A6573C34-F5B0-447C-8643-0C8E3188D93C}">
      <formula1>"RCO22"</formula1>
    </dataValidation>
    <dataValidation type="list" showInputMessage="1" showErrorMessage="1" sqref="E61 E70" xr:uid="{168EE1EF-B925-4E9B-A541-E31F587C5DD3}">
      <formula1>"RCR26"</formula1>
    </dataValidation>
    <dataValidation type="list" showInputMessage="1" showErrorMessage="1" sqref="E60 E69" xr:uid="{802754CF-F7BF-462E-8A7A-7C58448D2833}">
      <formula1>"RCO19"</formula1>
    </dataValidation>
    <dataValidation type="list" showInputMessage="1" showErrorMessage="1" sqref="E39 E48" xr:uid="{9BFE4F7E-B918-484B-8E7F-EB03039C6009}">
      <formula1>"RCR19"</formula1>
    </dataValidation>
    <dataValidation type="list" showInputMessage="1" showErrorMessage="1" sqref="E38 E47" xr:uid="{C4506983-F476-4596-B79E-4AF94368D7D8}">
      <formula1>"RCO01"</formula1>
    </dataValidation>
    <dataValidation type="list" showInputMessage="1" showErrorMessage="1" sqref="E19 E28" xr:uid="{0FA8A16A-ACB3-4437-917A-E945A6029789}">
      <formula1>"RCR11"</formula1>
    </dataValidation>
    <dataValidation type="list" showInputMessage="1" showErrorMessage="1" sqref="E18 E27" xr:uid="{A88192BA-92BC-4DF0-B434-F5362FD60E52}">
      <formula1>"RCO14"</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A0C73215-28FD-4417-9A39-95C0A70657E8}">
      <formula1>IF(B12="Incluir",E14&gt;=0,OR(E14="",E14=0))</formula1>
    </dataValidation>
    <dataValidation type="list" allowBlank="1" showInputMessage="1" showErrorMessage="1" sqref="E8 E50 E336 E367" xr:uid="{FC5639FE-4552-463C-9E6C-5FC1E80CA9B9}">
      <formula1>#REF!</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A219E086-167B-4771-890C-AB48EDD732F1}">
      <formula1>IF(B216="Incluir",E207&gt;=0,E207="")</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95266515-FCAB-4465-A09B-B42C4691464C}">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E401" xr:uid="{2E632A2E-E15A-4262-9CF3-F88D340ED27D}">
      <formula1>IF(B22="Incluir",E15&gt;=0,E15="")</formula1>
    </dataValidation>
    <dataValidation type="custom" allowBlank="1" showInputMessage="1" showErrorMessage="1" sqref="H82 H20 H29 H62 H71" xr:uid="{EE019354-4A20-410F-8128-3924C20BFF75}">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27C10A16-412C-46A1-B1CE-887C33E5A6E8}">
      <formula1>IF(B20="Incluir",E24&gt;=0,E24="")</formula1>
    </dataValidation>
    <dataValidation type="custom" allowBlank="1" showInputMessage="1" showErrorMessage="1" sqref="G165" xr:uid="{7F77DFF1-91E8-420E-9694-A86AFD920825}">
      <formula1>IF(B159="No Incluir",G165="",TRUE)</formula1>
    </dataValidation>
    <dataValidation type="custom" allowBlank="1" showInputMessage="1" showErrorMessage="1" sqref="G109" xr:uid="{0C3BDA8C-24E1-4862-9B4D-85DD74C8E0D3}">
      <formula1>IF(B105="No Incluir",G109="",TRUE)</formula1>
    </dataValidation>
    <dataValidation type="custom" allowBlank="1" showInputMessage="1" showErrorMessage="1" sqref="G40" xr:uid="{4FCDF870-0941-4480-A01B-355D6B84665B}">
      <formula1>IF(B35="No Incluir",G40="",TRUE)</formula1>
    </dataValidation>
    <dataValidation type="list" allowBlank="1" showInputMessage="1" showErrorMessage="1" sqref="E12:E13 E21:E22 E398:E399 E41:E42 E309 E33 E74:E75 E83:E84 E92:E93 E101:E102 E110:E111 E119:E120 E128:E129 E139:E140 E148:E149 E157:E158 E166:E167 E55 E187 E196 E205 E216 E225 E234 E242:E243 E251:E252 E262:E263 E271:E272 E280:E281 E289:E290 E298:E299 E64 E318:E319 E176 E328 E349:E350 E341 E371:E372 E380:E381 E389:E390 E359" xr:uid="{1D578081-42AC-49AC-AAB9-BD9878ADC062}">
      <formula1>INDIRECT($E$8)</formula1>
    </dataValidation>
    <dataValidation type="list" allowBlank="1" showInputMessage="1" showErrorMessage="1" sqref="E407" xr:uid="{B6CEA50C-EBCB-4D12-90AB-4D9C96285EC4}">
      <formula1>#REF!</formula1>
    </dataValidation>
    <dataValidation type="decimal" allowBlank="1" showInputMessage="1" showErrorMessage="1" errorTitle="Cantidad" error="Rellene con un valor positivo." sqref="H18:H19 H27:H28 H38:H39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395:H396 H404:H405" xr:uid="{86B76D87-F934-4AEC-9A29-547E8B7FBC76}">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DF04C99E-0F07-4FCB-863A-45BDEB4CB6FD}">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564AB9-D228-4AF1-A30C-B6D97C707CB6}">
  <sheetPr>
    <pageSetUpPr fitToPage="1"/>
  </sheetPr>
  <dimension ref="A1:J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0" ht="55.5" customHeight="1" x14ac:dyDescent="0.35">
      <c r="A1" s="106"/>
      <c r="B1" s="106"/>
      <c r="C1" s="106"/>
      <c r="D1" s="106"/>
      <c r="E1" s="106"/>
      <c r="F1" s="107"/>
      <c r="G1" s="106"/>
      <c r="H1" s="106"/>
      <c r="I1" s="107"/>
      <c r="J1" s="115"/>
    </row>
    <row r="2" spans="1:10" x14ac:dyDescent="0.35">
      <c r="A2" s="106"/>
      <c r="B2" s="106"/>
      <c r="C2" s="106"/>
      <c r="D2" s="106"/>
      <c r="E2" s="106"/>
      <c r="F2" s="107"/>
      <c r="G2" s="106"/>
      <c r="H2" s="106"/>
      <c r="I2" s="107"/>
      <c r="J2" s="115"/>
    </row>
    <row r="3" spans="1:10" ht="34.15" customHeight="1" x14ac:dyDescent="0.35">
      <c r="A3" s="106"/>
      <c r="B3" s="106"/>
      <c r="C3" s="106"/>
      <c r="D3" s="108" t="s">
        <v>267</v>
      </c>
      <c r="E3" s="181"/>
      <c r="F3" s="182"/>
      <c r="G3" s="182"/>
      <c r="H3" s="182"/>
      <c r="I3" s="183"/>
      <c r="J3" s="115"/>
    </row>
    <row r="4" spans="1:10"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0" x14ac:dyDescent="0.35">
      <c r="A5" s="106"/>
      <c r="B5" s="106"/>
      <c r="C5" s="106"/>
      <c r="D5" s="106"/>
      <c r="E5" s="185"/>
      <c r="F5" s="185"/>
      <c r="G5" s="185"/>
      <c r="H5" s="185"/>
      <c r="I5" s="185"/>
      <c r="J5" s="115"/>
    </row>
    <row r="6" spans="1:10" x14ac:dyDescent="0.35">
      <c r="A6" s="106"/>
      <c r="B6" s="106"/>
      <c r="C6" s="106"/>
      <c r="D6" s="106"/>
      <c r="E6" s="106"/>
      <c r="F6" s="107"/>
      <c r="G6" s="106"/>
      <c r="H6" s="106"/>
      <c r="I6" s="107"/>
      <c r="J6" s="115"/>
    </row>
    <row r="7" spans="1:10" x14ac:dyDescent="0.35">
      <c r="A7" s="106"/>
      <c r="B7" s="106"/>
      <c r="C7" s="106"/>
      <c r="D7" s="106"/>
      <c r="E7" s="106"/>
      <c r="F7" s="107"/>
      <c r="G7" s="106"/>
      <c r="H7" s="106"/>
      <c r="I7" s="107"/>
      <c r="J7" s="115"/>
    </row>
    <row r="8" spans="1:10" ht="15.5" x14ac:dyDescent="0.35">
      <c r="A8" s="4"/>
      <c r="B8" s="5" t="s">
        <v>28</v>
      </c>
      <c r="C8" s="5"/>
      <c r="D8" s="5"/>
      <c r="E8" s="5"/>
      <c r="F8" s="10"/>
      <c r="G8" s="5"/>
      <c r="H8" s="4"/>
      <c r="I8" s="67"/>
      <c r="J8" s="115"/>
    </row>
    <row r="9" spans="1:10" x14ac:dyDescent="0.35">
      <c r="A9" s="106"/>
      <c r="B9" s="106"/>
      <c r="C9" s="106"/>
      <c r="D9" s="106"/>
      <c r="E9" s="106"/>
      <c r="F9" s="107"/>
      <c r="G9" s="106"/>
      <c r="H9" s="106"/>
      <c r="I9" s="107"/>
      <c r="J9" s="115"/>
    </row>
    <row r="10" spans="1:10" ht="15" thickBot="1" x14ac:dyDescent="0.4">
      <c r="A10" s="106"/>
      <c r="B10" s="160" t="s">
        <v>38</v>
      </c>
      <c r="C10" s="109"/>
      <c r="D10" s="109"/>
      <c r="E10" s="109"/>
      <c r="F10" s="110"/>
      <c r="G10" s="109"/>
      <c r="H10" s="109"/>
      <c r="I10" s="110"/>
      <c r="J10" s="115"/>
    </row>
    <row r="11" spans="1:10" x14ac:dyDescent="0.35">
      <c r="A11" s="106"/>
      <c r="B11" s="106"/>
      <c r="C11" s="106"/>
      <c r="D11" s="106"/>
      <c r="E11" s="106"/>
      <c r="F11" s="107"/>
      <c r="G11" s="106"/>
      <c r="H11" s="106"/>
      <c r="I11" s="107"/>
      <c r="J11" s="115"/>
    </row>
    <row r="12" spans="1:10" x14ac:dyDescent="0.35">
      <c r="A12" s="106"/>
      <c r="B12" s="116" t="s">
        <v>400</v>
      </c>
      <c r="C12" s="106"/>
      <c r="D12" s="112" t="s">
        <v>269</v>
      </c>
      <c r="E12" s="112"/>
      <c r="F12" s="113"/>
      <c r="G12" s="113"/>
      <c r="H12" s="113"/>
      <c r="I12" s="113"/>
      <c r="J12" s="115"/>
    </row>
    <row r="13" spans="1:10" x14ac:dyDescent="0.35">
      <c r="A13" s="106"/>
      <c r="B13" s="106"/>
      <c r="C13" s="106"/>
      <c r="D13" s="106"/>
      <c r="E13" s="106"/>
      <c r="F13" s="107"/>
      <c r="G13" s="106"/>
      <c r="H13" s="106"/>
      <c r="I13" s="107"/>
      <c r="J13" s="115"/>
    </row>
    <row r="14" spans="1:10"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0" x14ac:dyDescent="0.35">
      <c r="A15" s="106"/>
      <c r="B15" s="106"/>
      <c r="C15" s="106"/>
      <c r="D15" s="106"/>
      <c r="E15" s="106"/>
      <c r="F15" s="107"/>
      <c r="G15" s="106"/>
      <c r="H15" s="106"/>
      <c r="I15" s="107"/>
      <c r="J15" s="115"/>
    </row>
    <row r="16" spans="1:10"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29" x14ac:dyDescent="0.35">
      <c r="A27" s="106"/>
      <c r="B27" s="106"/>
      <c r="C27" s="106"/>
      <c r="D27" s="155"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09"/>
      <c r="E30" s="109"/>
      <c r="F30" s="110"/>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76" t="s">
        <v>276</v>
      </c>
      <c r="E32" s="176"/>
      <c r="F32" s="176"/>
      <c r="G32" s="176"/>
      <c r="H32" s="176"/>
      <c r="I32" s="176"/>
      <c r="J32" s="150"/>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5" t="s">
        <v>160</v>
      </c>
      <c r="E38" s="156"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51"/>
      <c r="H41" s="151"/>
      <c r="I41" s="151"/>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5" t="s">
        <v>160</v>
      </c>
      <c r="E47" s="156"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09"/>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15"/>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5" t="s">
        <v>160</v>
      </c>
      <c r="E60" s="156"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5" t="s">
        <v>160</v>
      </c>
      <c r="E69" s="156"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09"/>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5" t="s">
        <v>160</v>
      </c>
      <c r="E80" s="156"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5" t="s">
        <v>160</v>
      </c>
      <c r="E89" s="156"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5" t="s">
        <v>160</v>
      </c>
      <c r="E98" s="156"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5" t="s">
        <v>160</v>
      </c>
      <c r="E107" s="156"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5" t="s">
        <v>160</v>
      </c>
      <c r="E116" s="156"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5" t="s">
        <v>160</v>
      </c>
      <c r="E125" s="156"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13"/>
      <c r="H128" s="113"/>
      <c r="I128" s="113"/>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5" t="s">
        <v>160</v>
      </c>
      <c r="E134" s="156"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09"/>
      <c r="D137" s="109"/>
      <c r="E137" s="109"/>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5" t="s">
        <v>160</v>
      </c>
      <c r="E145" s="156" t="s">
        <v>170</v>
      </c>
      <c r="F145" s="153" t="str">
        <f>IFERROR(VLOOKUP(E145,TablaIndicadores[[Código]:[Unidad de medida]],2,0),"")</f>
        <v>RCO54 Intermodal</v>
      </c>
      <c r="G145" s="153" t="str">
        <f>IFERROR(VLOOKUP(E145,TablaIndicadores[[Código]:[Unidad de medida]],3,0),"")</f>
        <v>RCO54:Conexiones intermodales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5" t="s">
        <v>160</v>
      </c>
      <c r="E154" s="156"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5" t="s">
        <v>160</v>
      </c>
      <c r="E163" s="156"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5" t="s">
        <v>160</v>
      </c>
      <c r="E172" s="156"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87" t="s">
        <v>293</v>
      </c>
      <c r="E175" s="187"/>
      <c r="F175" s="187"/>
      <c r="G175" s="187"/>
      <c r="H175" s="187"/>
      <c r="I175" s="187"/>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5" t="s">
        <v>160</v>
      </c>
      <c r="E181" s="156"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09"/>
      <c r="D184" s="109"/>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5" t="s">
        <v>160</v>
      </c>
      <c r="E192" s="156" t="s">
        <v>177</v>
      </c>
      <c r="F192" s="153" t="str">
        <f>IFERROR(VLOOKUP(E192,TablaIndicadores[[Código]:[Unidad de medida]],2,0),"")</f>
        <v>RCO 26: Infraestructuras verdes construidas
o mejoradas para la adaptación al cambio
climático*</v>
      </c>
      <c r="G192" s="153" t="str">
        <f>IFERROR(VLOOKUP(E192,TablaIndicadores[[Código]:[Unidad de medida]],3,0),"")</f>
        <v>RCO 26: Hectáreas</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5" t="s">
        <v>160</v>
      </c>
      <c r="E201" s="156" t="s">
        <v>176</v>
      </c>
      <c r="F201" s="153" t="str">
        <f>IFERROR(VLOOKUP(E201,TablaIndicadores[[Código]:[Unidad de medida]],2,0),"")</f>
        <v>RCO 24: Inversiones en sistemas nuevos o
mejorados de seguimiento, preparación,
alerta y respuesta ante catástrofes*</v>
      </c>
      <c r="G201" s="153" t="str">
        <f>IFERROR(VLOOKUP(E201,TablaIndicadores[[Código]:[Unidad de medida]],3,0),"")</f>
        <v>RCO 24: Euro</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5" t="s">
        <v>160</v>
      </c>
      <c r="E210" s="156" t="s">
        <v>176</v>
      </c>
      <c r="F210" s="153" t="str">
        <f>IFERROR(VLOOKUP(E210,TablaIndicadores[[Código]:[Unidad de medida]],2,0),"")</f>
        <v>RCO 24: Inversiones en sistemas nuevos o
mejorados de seguimiento, preparación,
alerta y respuesta ante catástrofes*</v>
      </c>
      <c r="G210" s="153" t="str">
        <f>IFERROR(VLOOKUP(E210,TablaIndicadores[[Código]:[Unidad de medida]],3,0),"")</f>
        <v>RCO 24: Euro</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5" t="s">
        <v>160</v>
      </c>
      <c r="E221" s="156"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5" t="s">
        <v>160</v>
      </c>
      <c r="E230" s="156"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5" t="s">
        <v>160</v>
      </c>
      <c r="E239" s="156"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5" t="s">
        <v>160</v>
      </c>
      <c r="E248" s="156"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5" t="s">
        <v>160</v>
      </c>
      <c r="E257" s="156"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09"/>
      <c r="D260" s="109"/>
      <c r="E260" s="109"/>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5" t="s">
        <v>160</v>
      </c>
      <c r="E268" s="156"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5" t="s">
        <v>160</v>
      </c>
      <c r="E277" s="156"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5" t="s">
        <v>160</v>
      </c>
      <c r="E286" s="156"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5" t="s">
        <v>160</v>
      </c>
      <c r="E295" s="156"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5" t="s">
        <v>160</v>
      </c>
      <c r="E304" s="156"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5" t="s">
        <v>160</v>
      </c>
      <c r="E315" s="156"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5" t="s">
        <v>160</v>
      </c>
      <c r="E324" s="156"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5" t="s">
        <v>160</v>
      </c>
      <c r="E333" s="156"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09"/>
      <c r="D338" s="109"/>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5" t="s">
        <v>160</v>
      </c>
      <c r="E346" s="156"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5" t="s">
        <v>160</v>
      </c>
      <c r="E355" s="156"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5" t="s">
        <v>160</v>
      </c>
      <c r="E364" s="156"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09"/>
      <c r="D369" s="109"/>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5" t="s">
        <v>160</v>
      </c>
      <c r="E377" s="156"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5" t="s">
        <v>160</v>
      </c>
      <c r="E386" s="156"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5" t="s">
        <v>160</v>
      </c>
      <c r="E395" s="156"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5" t="s">
        <v>160</v>
      </c>
      <c r="E404" s="156"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19"/>
      <c r="B406" s="119"/>
      <c r="C406" s="119"/>
      <c r="D406" s="119"/>
      <c r="E406" s="119"/>
      <c r="F406" s="120"/>
      <c r="G406" s="119"/>
      <c r="H406" s="119"/>
      <c r="I406" s="120"/>
      <c r="J406" s="115"/>
    </row>
    <row r="407" spans="1:10" ht="15.5" x14ac:dyDescent="0.35">
      <c r="A407" s="4"/>
      <c r="B407" s="5" t="s">
        <v>785</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786</v>
      </c>
      <c r="H409" s="180"/>
      <c r="I409" s="159">
        <f ca="1">TablaRPresupuestoAI[[#Totals],[Proyecto7]]</f>
        <v>0</v>
      </c>
      <c r="J409" s="115"/>
    </row>
    <row r="410" spans="1:10" x14ac:dyDescent="0.35">
      <c r="A410" s="121"/>
      <c r="B410" s="121"/>
      <c r="C410" s="121"/>
      <c r="D410" s="121"/>
      <c r="E410" s="121"/>
      <c r="F410" s="122"/>
      <c r="G410" s="121"/>
      <c r="H410" s="121"/>
      <c r="I410" s="122"/>
      <c r="J410" s="123"/>
    </row>
  </sheetData>
  <sheetProtection algorithmName="SHA-512" hashValue="hl4gK4kT87MM8SXlMXeI1XfiZugJlbqPaA6+oetcBMe9BUGSMWqx7n6w6etTqu3YlVAPLXn2hdWyWhUWYUwZfQ==" saltValue="3AfCzDxEZs77b5XNy8acMA==" spinCount="100000" sheet="1" objects="1" scenarios="1" selectLockedCells="1"/>
  <mergeCells count="57">
    <mergeCell ref="G409:H409"/>
    <mergeCell ref="F391:H391"/>
    <mergeCell ref="F400:H400"/>
    <mergeCell ref="F342:H342"/>
    <mergeCell ref="F351:H351"/>
    <mergeCell ref="D358:I358"/>
    <mergeCell ref="F360:H360"/>
    <mergeCell ref="F373:H373"/>
    <mergeCell ref="F382:H382"/>
    <mergeCell ref="D340:I340"/>
    <mergeCell ref="F244:H244"/>
    <mergeCell ref="F253:H253"/>
    <mergeCell ref="F264:H264"/>
    <mergeCell ref="F273:H273"/>
    <mergeCell ref="F282:H282"/>
    <mergeCell ref="F291:H291"/>
    <mergeCell ref="F300:H300"/>
    <mergeCell ref="F311:H311"/>
    <mergeCell ref="F320:H320"/>
    <mergeCell ref="D327:I327"/>
    <mergeCell ref="F329:H329"/>
    <mergeCell ref="F235:H235"/>
    <mergeCell ref="D186:I186"/>
    <mergeCell ref="F188:H188"/>
    <mergeCell ref="D195:I195"/>
    <mergeCell ref="F197:H197"/>
    <mergeCell ref="D204:I204"/>
    <mergeCell ref="F206:H206"/>
    <mergeCell ref="D215:I215"/>
    <mergeCell ref="F217:H217"/>
    <mergeCell ref="D224:I224"/>
    <mergeCell ref="F226:H226"/>
    <mergeCell ref="D233:I233"/>
    <mergeCell ref="F177:H177"/>
    <mergeCell ref="F85:H85"/>
    <mergeCell ref="F94:H94"/>
    <mergeCell ref="F103:H103"/>
    <mergeCell ref="F112:H112"/>
    <mergeCell ref="F121:H121"/>
    <mergeCell ref="F130:H130"/>
    <mergeCell ref="F141:H141"/>
    <mergeCell ref="F150:H150"/>
    <mergeCell ref="F159:H159"/>
    <mergeCell ref="F168:H168"/>
    <mergeCell ref="D175:I175"/>
    <mergeCell ref="F76:H76"/>
    <mergeCell ref="E3:I3"/>
    <mergeCell ref="E4:I5"/>
    <mergeCell ref="F14:H14"/>
    <mergeCell ref="F23:H23"/>
    <mergeCell ref="D32:I32"/>
    <mergeCell ref="F34:H34"/>
    <mergeCell ref="F43:H43"/>
    <mergeCell ref="D54:I54"/>
    <mergeCell ref="F56:H56"/>
    <mergeCell ref="D63:I63"/>
    <mergeCell ref="F65:H65"/>
  </mergeCells>
  <conditionalFormatting sqref="I18:I19">
    <cfRule type="containsText" dxfId="167" priority="81" operator="containsText" text="Rellene con">
      <formula>NOT(ISERROR(SEARCH("Rellene con",I18)))</formula>
    </cfRule>
  </conditionalFormatting>
  <conditionalFormatting sqref="I27:I28">
    <cfRule type="containsText" dxfId="166" priority="40" operator="containsText" text="Rellene con">
      <formula>NOT(ISERROR(SEARCH("Rellene con",I27)))</formula>
    </cfRule>
  </conditionalFormatting>
  <conditionalFormatting sqref="I38:I39">
    <cfRule type="containsText" dxfId="165" priority="39" operator="containsText" text="Rellene con">
      <formula>NOT(ISERROR(SEARCH("Rellene con",I38)))</formula>
    </cfRule>
  </conditionalFormatting>
  <conditionalFormatting sqref="I47:I48">
    <cfRule type="containsText" dxfId="164" priority="38" operator="containsText" text="Rellene con">
      <formula>NOT(ISERROR(SEARCH("Rellene con",I47)))</formula>
    </cfRule>
  </conditionalFormatting>
  <conditionalFormatting sqref="I60:I61">
    <cfRule type="containsText" dxfId="163" priority="37" operator="containsText" text="Rellene con">
      <formula>NOT(ISERROR(SEARCH("Rellene con",I60)))</formula>
    </cfRule>
  </conditionalFormatting>
  <conditionalFormatting sqref="I69:I70">
    <cfRule type="containsText" dxfId="162" priority="36" operator="containsText" text="Rellene con">
      <formula>NOT(ISERROR(SEARCH("Rellene con",I69)))</formula>
    </cfRule>
  </conditionalFormatting>
  <conditionalFormatting sqref="I80:I81">
    <cfRule type="containsText" dxfId="161" priority="35" operator="containsText" text="Rellene con">
      <formula>NOT(ISERROR(SEARCH("Rellene con",I80)))</formula>
    </cfRule>
  </conditionalFormatting>
  <conditionalFormatting sqref="I89:I90">
    <cfRule type="containsText" dxfId="160" priority="34" operator="containsText" text="Rellene con">
      <formula>NOT(ISERROR(SEARCH("Rellene con",I89)))</formula>
    </cfRule>
  </conditionalFormatting>
  <conditionalFormatting sqref="I98:I99">
    <cfRule type="containsText" dxfId="159" priority="33" operator="containsText" text="Rellene con">
      <formula>NOT(ISERROR(SEARCH("Rellene con",I98)))</formula>
    </cfRule>
  </conditionalFormatting>
  <conditionalFormatting sqref="I107:I108">
    <cfRule type="containsText" dxfId="158" priority="32" operator="containsText" text="Rellene con">
      <formula>NOT(ISERROR(SEARCH("Rellene con",I107)))</formula>
    </cfRule>
  </conditionalFormatting>
  <conditionalFormatting sqref="I116:I117">
    <cfRule type="containsText" dxfId="157" priority="31" operator="containsText" text="Rellene con">
      <formula>NOT(ISERROR(SEARCH("Rellene con",I116)))</formula>
    </cfRule>
  </conditionalFormatting>
  <conditionalFormatting sqref="I125:I126">
    <cfRule type="containsText" dxfId="156" priority="30" operator="containsText" text="Rellene con">
      <formula>NOT(ISERROR(SEARCH("Rellene con",I125)))</formula>
    </cfRule>
  </conditionalFormatting>
  <conditionalFormatting sqref="I134:I135">
    <cfRule type="containsText" dxfId="155" priority="29" operator="containsText" text="Rellene con">
      <formula>NOT(ISERROR(SEARCH("Rellene con",I134)))</formula>
    </cfRule>
  </conditionalFormatting>
  <conditionalFormatting sqref="I145:I146">
    <cfRule type="containsText" dxfId="154" priority="28" operator="containsText" text="Rellene con">
      <formula>NOT(ISERROR(SEARCH("Rellene con",I145)))</formula>
    </cfRule>
  </conditionalFormatting>
  <conditionalFormatting sqref="I154:I155">
    <cfRule type="containsText" dxfId="153" priority="27" operator="containsText" text="Rellene con">
      <formula>NOT(ISERROR(SEARCH("Rellene con",I154)))</formula>
    </cfRule>
  </conditionalFormatting>
  <conditionalFormatting sqref="I163:I164">
    <cfRule type="containsText" dxfId="152" priority="26" operator="containsText" text="Rellene con">
      <formula>NOT(ISERROR(SEARCH("Rellene con",I163)))</formula>
    </cfRule>
  </conditionalFormatting>
  <conditionalFormatting sqref="I172:I173">
    <cfRule type="containsText" dxfId="151" priority="25" operator="containsText" text="Rellene con">
      <formula>NOT(ISERROR(SEARCH("Rellene con",I172)))</formula>
    </cfRule>
  </conditionalFormatting>
  <conditionalFormatting sqref="I181:I182">
    <cfRule type="containsText" dxfId="150" priority="24" operator="containsText" text="Rellene con">
      <formula>NOT(ISERROR(SEARCH("Rellene con",I181)))</formula>
    </cfRule>
  </conditionalFormatting>
  <conditionalFormatting sqref="I192:I193">
    <cfRule type="containsText" dxfId="149" priority="23" operator="containsText" text="Rellene con">
      <formula>NOT(ISERROR(SEARCH("Rellene con",I192)))</formula>
    </cfRule>
  </conditionalFormatting>
  <conditionalFormatting sqref="I201:I202">
    <cfRule type="containsText" dxfId="148" priority="22" operator="containsText" text="Rellene con">
      <formula>NOT(ISERROR(SEARCH("Rellene con",I201)))</formula>
    </cfRule>
  </conditionalFormatting>
  <conditionalFormatting sqref="I210:I211">
    <cfRule type="containsText" dxfId="147" priority="21" operator="containsText" text="Rellene con">
      <formula>NOT(ISERROR(SEARCH("Rellene con",I210)))</formula>
    </cfRule>
  </conditionalFormatting>
  <conditionalFormatting sqref="I221:I222">
    <cfRule type="containsText" dxfId="146" priority="20" operator="containsText" text="Rellene con">
      <formula>NOT(ISERROR(SEARCH("Rellene con",I221)))</formula>
    </cfRule>
  </conditionalFormatting>
  <conditionalFormatting sqref="I230:I231">
    <cfRule type="containsText" dxfId="145" priority="19" operator="containsText" text="Rellene con">
      <formula>NOT(ISERROR(SEARCH("Rellene con",I230)))</formula>
    </cfRule>
  </conditionalFormatting>
  <conditionalFormatting sqref="I239:I240">
    <cfRule type="containsText" dxfId="144" priority="18" operator="containsText" text="Rellene con">
      <formula>NOT(ISERROR(SEARCH("Rellene con",I239)))</formula>
    </cfRule>
  </conditionalFormatting>
  <conditionalFormatting sqref="I248:I249">
    <cfRule type="containsText" dxfId="143" priority="17" operator="containsText" text="Rellene con">
      <formula>NOT(ISERROR(SEARCH("Rellene con",I248)))</formula>
    </cfRule>
  </conditionalFormatting>
  <conditionalFormatting sqref="I257:I258">
    <cfRule type="containsText" dxfId="142" priority="16" operator="containsText" text="Rellene con">
      <formula>NOT(ISERROR(SEARCH("Rellene con",I257)))</formula>
    </cfRule>
  </conditionalFormatting>
  <conditionalFormatting sqref="I268:I269">
    <cfRule type="containsText" dxfId="141" priority="15" operator="containsText" text="Rellene con">
      <formula>NOT(ISERROR(SEARCH("Rellene con",I268)))</formula>
    </cfRule>
  </conditionalFormatting>
  <conditionalFormatting sqref="I277:I278">
    <cfRule type="containsText" dxfId="140" priority="14" operator="containsText" text="Rellene con">
      <formula>NOT(ISERROR(SEARCH("Rellene con",I277)))</formula>
    </cfRule>
  </conditionalFormatting>
  <conditionalFormatting sqref="I286:I287">
    <cfRule type="containsText" dxfId="139" priority="13" operator="containsText" text="Rellene con">
      <formula>NOT(ISERROR(SEARCH("Rellene con",I286)))</formula>
    </cfRule>
  </conditionalFormatting>
  <conditionalFormatting sqref="I295:I296">
    <cfRule type="containsText" dxfId="138" priority="12" operator="containsText" text="Rellene con">
      <formula>NOT(ISERROR(SEARCH("Rellene con",I295)))</formula>
    </cfRule>
  </conditionalFormatting>
  <conditionalFormatting sqref="I304:I305">
    <cfRule type="containsText" dxfId="137" priority="11" operator="containsText" text="Rellene con">
      <formula>NOT(ISERROR(SEARCH("Rellene con",I304)))</formula>
    </cfRule>
  </conditionalFormatting>
  <conditionalFormatting sqref="I315:I316">
    <cfRule type="containsText" dxfId="136" priority="10" operator="containsText" text="Rellene con">
      <formula>NOT(ISERROR(SEARCH("Rellene con",I315)))</formula>
    </cfRule>
  </conditionalFormatting>
  <conditionalFormatting sqref="I324:I325">
    <cfRule type="containsText" dxfId="135" priority="9" operator="containsText" text="Rellene con">
      <formula>NOT(ISERROR(SEARCH("Rellene con",I324)))</formula>
    </cfRule>
  </conditionalFormatting>
  <conditionalFormatting sqref="I333:I334">
    <cfRule type="containsText" dxfId="134" priority="8" operator="containsText" text="Rellene con">
      <formula>NOT(ISERROR(SEARCH("Rellene con",I333)))</formula>
    </cfRule>
  </conditionalFormatting>
  <conditionalFormatting sqref="I346:I347">
    <cfRule type="containsText" dxfId="133" priority="7" operator="containsText" text="Rellene con">
      <formula>NOT(ISERROR(SEARCH("Rellene con",I346)))</formula>
    </cfRule>
  </conditionalFormatting>
  <conditionalFormatting sqref="I355:I356">
    <cfRule type="containsText" dxfId="132" priority="6" operator="containsText" text="Rellene con">
      <formula>NOT(ISERROR(SEARCH("Rellene con",I355)))</formula>
    </cfRule>
  </conditionalFormatting>
  <conditionalFormatting sqref="I364:I365">
    <cfRule type="containsText" dxfId="131" priority="5" operator="containsText" text="Rellene con">
      <formula>NOT(ISERROR(SEARCH("Rellene con",I364)))</formula>
    </cfRule>
  </conditionalFormatting>
  <conditionalFormatting sqref="I377:I378">
    <cfRule type="containsText" dxfId="130" priority="4" operator="containsText" text="Rellene con">
      <formula>NOT(ISERROR(SEARCH("Rellene con",I377)))</formula>
    </cfRule>
  </conditionalFormatting>
  <conditionalFormatting sqref="I386:I387">
    <cfRule type="containsText" dxfId="129" priority="3" operator="containsText" text="Rellene con">
      <formula>NOT(ISERROR(SEARCH("Rellene con",I386)))</formula>
    </cfRule>
  </conditionalFormatting>
  <conditionalFormatting sqref="I395:I396">
    <cfRule type="containsText" dxfId="128" priority="2" operator="containsText" text="Rellene con">
      <formula>NOT(ISERROR(SEARCH("Rellene con",I395)))</formula>
    </cfRule>
  </conditionalFormatting>
  <conditionalFormatting sqref="I404:I405">
    <cfRule type="containsText" dxfId="127" priority="1" operator="containsText" text="Rellene con">
      <formula>NOT(ISERROR(SEARCH("Rellene con",I404)))</formula>
    </cfRule>
  </conditionalFormatting>
  <conditionalFormatting sqref="I408">
    <cfRule type="containsText" dxfId="126" priority="82" operator="containsText" text="Rellene un indicador">
      <formula>NOT(ISERROR(SEARCH("Rellene un indicador",I408)))</formula>
    </cfRule>
  </conditionalFormatting>
  <dataValidations count="52">
    <dataValidation type="list" allowBlank="1" showInputMessage="1" showErrorMessage="1" sqref="E12:E13 E21:E22 E398:E399 E41:E42 E309 E33 E74:E75 E83:E84 E92:E93 E101:E102 E110:E111 E119:E120 E128:E129 E139:E140 E148:E149 E157:E158 E166:E167 E55 E187 E196 E205 E216 E225 E234 E242:E243 E251:E252 E262:E263 E271:E272 E280:E281 E289:E290 E298:E299 E64 E318:E319 E176 E328 E349:E350 E341 E371:E372 E380:E381 E389:E390 E359" xr:uid="{E6785203-6B8C-451A-B92D-0895D0BB8247}">
      <formula1>INDIRECT($E$8)</formula1>
    </dataValidation>
    <dataValidation type="custom" allowBlank="1" showInputMessage="1" showErrorMessage="1" sqref="G40" xr:uid="{FADF8DCC-70AA-492C-B147-FD150226CADA}">
      <formula1>IF(B35="No Incluir",G40="",TRUE)</formula1>
    </dataValidation>
    <dataValidation type="custom" allowBlank="1" showInputMessage="1" showErrorMessage="1" sqref="G109" xr:uid="{F504017B-3A1A-4AFA-8426-5AD2AE857028}">
      <formula1>IF(B105="No Incluir",G109="",TRUE)</formula1>
    </dataValidation>
    <dataValidation type="custom" allowBlank="1" showInputMessage="1" showErrorMessage="1" sqref="G165" xr:uid="{4CA563A0-EFE5-45A7-9696-50AEFD86C920}">
      <formula1>IF(B159="No Incluir",G165="",TRUE)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C54F16E3-4474-41F0-8FA0-48A8ABDC14BA}">
      <formula1>IF(B20="Incluir",E24&gt;=0,E24="")</formula1>
    </dataValidation>
    <dataValidation type="custom" allowBlank="1" showInputMessage="1" showErrorMessage="1" sqref="H82 H20 H29 H62 H71" xr:uid="{C217B379-8036-4DB6-AB7F-B785BE098D6E}">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E401" xr:uid="{AC30F37B-60EB-4125-9AC5-A5B8375687CB}">
      <formula1>IF(B22="Incluir",E15&gt;=0,E15="")</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7BDBA53B-8047-4885-B174-214D715F3AB5}">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68FBEFCD-31F5-4B28-AC09-071C90A0C2EC}">
      <formula1>IF(B216="Incluir",E207&gt;=0,E207="")</formula1>
    </dataValidation>
    <dataValidation type="list" allowBlank="1" showInputMessage="1" showErrorMessage="1" sqref="E8 E50 E336 E367" xr:uid="{C37494B0-A476-4273-87B0-03291B183F18}">
      <formula1>#REF!</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68626F65-936F-4F3F-9AB7-512DB76CCF73}">
      <formula1>IF(B12="Incluir",E14&gt;=0,OR(E14="",E14=0))</formula1>
    </dataValidation>
    <dataValidation type="list" showInputMessage="1" showErrorMessage="1" sqref="E18 E27" xr:uid="{5FCA54DC-9290-43F4-84A6-65B10C721965}">
      <formula1>"RCO14"</formula1>
    </dataValidation>
    <dataValidation type="list" showInputMessage="1" showErrorMessage="1" sqref="E19 E28" xr:uid="{6297CE3D-3412-4184-95C2-D497BF6A13CE}">
      <formula1>"RCR11"</formula1>
    </dataValidation>
    <dataValidation type="list" showInputMessage="1" showErrorMessage="1" sqref="E38 E47" xr:uid="{3FCBD13F-B80A-4A8B-82DD-70398F707011}">
      <formula1>"RCO01"</formula1>
    </dataValidation>
    <dataValidation type="list" showInputMessage="1" showErrorMessage="1" sqref="E39 E48" xr:uid="{80B2CA69-76E9-45C7-BBE6-705DF28D1039}">
      <formula1>"RCR19"</formula1>
    </dataValidation>
    <dataValidation type="list" showInputMessage="1" showErrorMessage="1" sqref="E60 E69" xr:uid="{F7246C1B-4979-412C-8CE3-81068A2922CD}">
      <formula1>"RCO19"</formula1>
    </dataValidation>
    <dataValidation type="list" showInputMessage="1" showErrorMessage="1" sqref="E61 E70" xr:uid="{CABBCEB8-8DFC-4017-9901-25062FF89D82}">
      <formula1>"RCR26"</formula1>
    </dataValidation>
    <dataValidation type="list" showInputMessage="1" showErrorMessage="1" sqref="E80 E89 E98 E107 E116 E125 E134" xr:uid="{D122AF5E-B67D-4944-BB62-77DB1130DB3F}">
      <formula1>"RCO22"</formula1>
    </dataValidation>
    <dataValidation type="list" showInputMessage="1" showErrorMessage="1" sqref="E81 E90 E99 E108 E117 E126 E135" xr:uid="{F0717088-7EAC-407C-89EE-E6EFAD52D4C2}">
      <formula1>"RCR32"</formula1>
    </dataValidation>
    <dataValidation type="list" showInputMessage="1" showErrorMessage="1" sqref="E145" xr:uid="{14FFD369-5A0D-4374-BCBA-2A3E73578DE0}">
      <formula1>"RCO54,RCO57,RCO59"</formula1>
    </dataValidation>
    <dataValidation type="list" showInputMessage="1" showErrorMessage="1" sqref="E146 E155 E173 E182" xr:uid="{0ADD4C44-8E3E-4584-A7D0-8601EE99738A}">
      <formula1>"RCR62"</formula1>
    </dataValidation>
    <dataValidation type="list" showInputMessage="1" showErrorMessage="1" sqref="E154" xr:uid="{8D5412D0-E7EE-4E9C-8A04-40E91998CF05}">
      <formula1>"RCO57"</formula1>
    </dataValidation>
    <dataValidation type="list" showInputMessage="1" showErrorMessage="1" sqref="E163" xr:uid="{1FB5D6D5-3A88-468A-9689-8F4ECEACE8FE}">
      <formula1>"RCO58"</formula1>
    </dataValidation>
    <dataValidation type="list" showInputMessage="1" showErrorMessage="1" sqref="E164" xr:uid="{DC9412F9-C5E3-43AD-B11F-58A9225F69E2}">
      <formula1>"RCR64"</formula1>
    </dataValidation>
    <dataValidation type="list" showInputMessage="1" showErrorMessage="1" sqref="E172 E181" xr:uid="{BC2CDB12-8731-42E4-BE7F-354213B758F7}">
      <formula1>"RCO54,RCO57"</formula1>
    </dataValidation>
    <dataValidation type="list" showInputMessage="1" showErrorMessage="1" sqref="E192 E201 E210" xr:uid="{C1F0D03B-BDF5-4855-AD48-9A28C321BAAC}">
      <formula1>"RCO24,RCO26"</formula1>
    </dataValidation>
    <dataValidation type="list" showInputMessage="1" showErrorMessage="1" sqref="E193" xr:uid="{C2AFEB85-A899-40F6-AEE0-3A05A9A596DA}">
      <formula1>"RCR35"</formula1>
    </dataValidation>
    <dataValidation type="list" showInputMessage="1" showErrorMessage="1" sqref="E202" xr:uid="{0319E8F1-9A8E-4584-B73E-947C2A3D92A2}">
      <formula1>"RCR36"</formula1>
    </dataValidation>
    <dataValidation type="list" showInputMessage="1" showErrorMessage="1" sqref="E211" xr:uid="{92639AAE-937F-4D79-B045-A7F768F4B8D0}">
      <formula1>"RCR37"</formula1>
    </dataValidation>
    <dataValidation type="list" showInputMessage="1" showErrorMessage="1" sqref="E221 E230" xr:uid="{90911A7D-CC52-42FC-9924-C553433E5FAD}">
      <formula1>"RCO30"</formula1>
    </dataValidation>
    <dataValidation type="list" showInputMessage="1" showErrorMessage="1" sqref="E222 E231" xr:uid="{60E8D1C6-263A-4130-A7B3-190B24BDF08A}">
      <formula1>"RCR41"</formula1>
    </dataValidation>
    <dataValidation type="list" showInputMessage="1" showErrorMessage="1" sqref="E239" xr:uid="{10A659D1-AD27-441D-9D27-3A24681A44E0}">
      <formula1>"RCO30,RCO31,RCO32"</formula1>
    </dataValidation>
    <dataValidation type="list" showInputMessage="1" showErrorMessage="1" sqref="E240" xr:uid="{F61BA6D2-B82C-4D89-A04E-A5F83CC8DB18}">
      <formula1>"RCR41,RCR42"</formula1>
    </dataValidation>
    <dataValidation type="list" showInputMessage="1" showErrorMessage="1" sqref="E248 E257" xr:uid="{C5FFB89D-69DF-40BE-A703-E5F5586F401A}">
      <formula1>"RCO31,RCO32"</formula1>
    </dataValidation>
    <dataValidation type="list" showInputMessage="1" showErrorMessage="1" sqref="E249 E258" xr:uid="{52C2E9D0-9909-4DEA-AAA9-DA75E4C56545}">
      <formula1>"RCR42"</formula1>
    </dataValidation>
    <dataValidation type="list" showInputMessage="1" showErrorMessage="1" sqref="E268 E277 E286" xr:uid="{5C122F04-A4B0-497E-B23C-BF56809003BD}">
      <formula1>"RCO34,RCO107"</formula1>
    </dataValidation>
    <dataValidation type="list" showInputMessage="1" showErrorMessage="1" sqref="E269 E278 E287" xr:uid="{661DEF35-9980-45B0-AB79-39F22CFC5976}">
      <formula1>"RCR47,RCR103"</formula1>
    </dataValidation>
    <dataValidation type="list" showInputMessage="1" showErrorMessage="1" sqref="E295 E304 E315 E324" xr:uid="{BF037E1C-6943-43A2-8694-41B50E45375B}">
      <formula1>"RCO38"</formula1>
    </dataValidation>
    <dataValidation type="list" showInputMessage="1" showErrorMessage="1" sqref="E296 E305" xr:uid="{69E3CD2C-B1F0-43F4-8163-78AE523982BA}">
      <formula1>"RCR52"</formula1>
    </dataValidation>
    <dataValidation type="list" showInputMessage="1" showErrorMessage="1" sqref="E316" xr:uid="{A80912A6-370F-4615-8433-24709995613F}">
      <formula1>"RCR50"</formula1>
    </dataValidation>
    <dataValidation type="list" showInputMessage="1" showErrorMessage="1" sqref="E325" xr:uid="{A38D258E-8F82-4722-9EC7-620D3DF2EDCC}">
      <formula1>"RCR95"</formula1>
    </dataValidation>
    <dataValidation type="list" allowBlank="1" showInputMessage="1" showErrorMessage="1" sqref="E333" xr:uid="{E2F91E27-F652-4783-931A-B97E0C6E308C}">
      <formula1>"RCO38"</formula1>
    </dataValidation>
    <dataValidation type="list" showInputMessage="1" showErrorMessage="1" sqref="E334" xr:uid="{7A15CDBB-4042-4CCD-A1E6-B38EB09C1180}">
      <formula1>"RCR50,RCR95"</formula1>
    </dataValidation>
    <dataValidation type="list" showInputMessage="1" showErrorMessage="1" sqref="E364 E355" xr:uid="{A20F7449-7074-4296-995F-E879231DCAE5}">
      <formula1>"RCO113"</formula1>
    </dataValidation>
    <dataValidation type="list" showInputMessage="1" showErrorMessage="1" sqref="E365 E356" xr:uid="{C5297A51-B73F-49B0-8782-ED8AF8E39D1D}">
      <formula1>"ESR113"</formula1>
    </dataValidation>
    <dataValidation type="list" showInputMessage="1" showErrorMessage="1" sqref="E377 E386" xr:uid="{84A7F580-4193-4CEC-8BE3-EE6E63E23F58}">
      <formula1>"RCO77"</formula1>
    </dataValidation>
    <dataValidation type="list" showInputMessage="1" showErrorMessage="1" sqref="E378 E387 E396 E405" xr:uid="{B8100CE8-6339-4D3A-8B8E-58C26AB325DF}">
      <formula1>"RCR77"</formula1>
    </dataValidation>
    <dataValidation type="list" showInputMessage="1" showErrorMessage="1" sqref="E395 E404" xr:uid="{57280D81-5EA2-41BA-A21F-AECEFB13A1BF}">
      <formula1>"RCO77,RCO114"</formula1>
    </dataValidation>
    <dataValidation type="list" showInputMessage="1" showErrorMessage="1" sqref="E346" xr:uid="{EC4B5BAC-A287-493D-93F7-269447DD8514}">
      <formula1>"RCO65"</formula1>
    </dataValidation>
    <dataValidation type="list" showInputMessage="1" showErrorMessage="1" sqref="E347" xr:uid="{B6F3039E-B315-4BAB-8C23-4F4E68E2C37C}">
      <formula1>"RCR67"</formula1>
    </dataValidation>
    <dataValidation type="list" allowBlank="1" showInputMessage="1" showErrorMessage="1" sqref="E407" xr:uid="{99D198C7-BC3D-416E-8681-09D634980EFA}">
      <formula1>#REF!</formula1>
    </dataValidation>
    <dataValidation type="decimal" allowBlank="1" showInputMessage="1" showErrorMessage="1" errorTitle="Cantidad" error="Rellene con un valor positivo." sqref="H18:H19 H395:H396 H27:H28 H38:H39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404:H405" xr:uid="{C5CFA5D8-A368-46D6-A39D-8AC1E87365AC}">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4C269579-9B1F-4344-A436-691E81E2BF0D}">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50315-C90D-4E9A-B576-F921BFE44F1C}">
  <sheetPr>
    <pageSetUpPr fitToPage="1"/>
  </sheetPr>
  <dimension ref="A1:J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0" ht="55.5" customHeight="1" x14ac:dyDescent="0.35">
      <c r="A1" s="106"/>
      <c r="B1" s="106"/>
      <c r="C1" s="106"/>
      <c r="D1" s="106"/>
      <c r="E1" s="106"/>
      <c r="F1" s="107"/>
      <c r="G1" s="106"/>
      <c r="H1" s="106"/>
      <c r="I1" s="107"/>
      <c r="J1" s="115"/>
    </row>
    <row r="2" spans="1:10" x14ac:dyDescent="0.35">
      <c r="A2" s="106"/>
      <c r="B2" s="106"/>
      <c r="C2" s="106"/>
      <c r="D2" s="106"/>
      <c r="E2" s="106"/>
      <c r="F2" s="107"/>
      <c r="G2" s="106"/>
      <c r="H2" s="106"/>
      <c r="I2" s="107"/>
      <c r="J2" s="115"/>
    </row>
    <row r="3" spans="1:10" ht="34.15" customHeight="1" x14ac:dyDescent="0.35">
      <c r="A3" s="106"/>
      <c r="B3" s="106"/>
      <c r="C3" s="106"/>
      <c r="D3" s="108" t="s">
        <v>267</v>
      </c>
      <c r="E3" s="181"/>
      <c r="F3" s="182"/>
      <c r="G3" s="182"/>
      <c r="H3" s="182"/>
      <c r="I3" s="183"/>
      <c r="J3" s="115"/>
    </row>
    <row r="4" spans="1:10"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0" x14ac:dyDescent="0.35">
      <c r="A5" s="106"/>
      <c r="B5" s="106"/>
      <c r="C5" s="106"/>
      <c r="D5" s="106"/>
      <c r="E5" s="185"/>
      <c r="F5" s="185"/>
      <c r="G5" s="185"/>
      <c r="H5" s="185"/>
      <c r="I5" s="185"/>
      <c r="J5" s="115"/>
    </row>
    <row r="6" spans="1:10" x14ac:dyDescent="0.35">
      <c r="A6" s="106"/>
      <c r="B6" s="106"/>
      <c r="C6" s="106"/>
      <c r="D6" s="106"/>
      <c r="E6" s="106"/>
      <c r="F6" s="107"/>
      <c r="G6" s="106"/>
      <c r="H6" s="106"/>
      <c r="I6" s="107"/>
      <c r="J6" s="115"/>
    </row>
    <row r="7" spans="1:10" x14ac:dyDescent="0.35">
      <c r="A7" s="106"/>
      <c r="B7" s="106"/>
      <c r="C7" s="106"/>
      <c r="D7" s="106"/>
      <c r="E7" s="106"/>
      <c r="F7" s="107"/>
      <c r="G7" s="106"/>
      <c r="H7" s="106"/>
      <c r="I7" s="107"/>
      <c r="J7" s="115"/>
    </row>
    <row r="8" spans="1:10" ht="15.5" x14ac:dyDescent="0.35">
      <c r="A8" s="4"/>
      <c r="B8" s="5" t="s">
        <v>28</v>
      </c>
      <c r="C8" s="5"/>
      <c r="D8" s="5"/>
      <c r="E8" s="5"/>
      <c r="F8" s="10"/>
      <c r="G8" s="5"/>
      <c r="H8" s="4"/>
      <c r="I8" s="67"/>
      <c r="J8" s="115"/>
    </row>
    <row r="9" spans="1:10" x14ac:dyDescent="0.35">
      <c r="A9" s="106"/>
      <c r="B9" s="106"/>
      <c r="C9" s="106"/>
      <c r="D9" s="106"/>
      <c r="E9" s="106"/>
      <c r="F9" s="107"/>
      <c r="G9" s="106"/>
      <c r="H9" s="106"/>
      <c r="I9" s="107"/>
      <c r="J9" s="115"/>
    </row>
    <row r="10" spans="1:10" ht="15" thickBot="1" x14ac:dyDescent="0.4">
      <c r="A10" s="106"/>
      <c r="B10" s="160" t="s">
        <v>38</v>
      </c>
      <c r="C10" s="109"/>
      <c r="D10" s="109"/>
      <c r="E10" s="109"/>
      <c r="F10" s="110"/>
      <c r="G10" s="109"/>
      <c r="H10" s="109"/>
      <c r="I10" s="110"/>
      <c r="J10" s="115"/>
    </row>
    <row r="11" spans="1:10" x14ac:dyDescent="0.35">
      <c r="A11" s="106"/>
      <c r="B11" s="106"/>
      <c r="C11" s="106"/>
      <c r="D11" s="106"/>
      <c r="E11" s="106"/>
      <c r="F11" s="107"/>
      <c r="G11" s="106"/>
      <c r="H11" s="106"/>
      <c r="I11" s="107"/>
      <c r="J11" s="115"/>
    </row>
    <row r="12" spans="1:10" x14ac:dyDescent="0.35">
      <c r="A12" s="106"/>
      <c r="B12" s="116" t="s">
        <v>400</v>
      </c>
      <c r="C12" s="106"/>
      <c r="D12" s="112" t="s">
        <v>269</v>
      </c>
      <c r="E12" s="112"/>
      <c r="F12" s="113"/>
      <c r="G12" s="113"/>
      <c r="H12" s="113"/>
      <c r="I12" s="113"/>
      <c r="J12" s="115"/>
    </row>
    <row r="13" spans="1:10" x14ac:dyDescent="0.35">
      <c r="A13" s="106"/>
      <c r="B13" s="106"/>
      <c r="C13" s="106"/>
      <c r="D13" s="106"/>
      <c r="E13" s="106"/>
      <c r="F13" s="107"/>
      <c r="G13" s="106"/>
      <c r="H13" s="106"/>
      <c r="I13" s="107"/>
      <c r="J13" s="115"/>
    </row>
    <row r="14" spans="1:10"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0" x14ac:dyDescent="0.35">
      <c r="A15" s="106"/>
      <c r="B15" s="106"/>
      <c r="C15" s="106"/>
      <c r="D15" s="106"/>
      <c r="E15" s="106"/>
      <c r="F15" s="107"/>
      <c r="G15" s="106"/>
      <c r="H15" s="106"/>
      <c r="I15" s="107"/>
      <c r="J15" s="115"/>
    </row>
    <row r="16" spans="1:10"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29" x14ac:dyDescent="0.35">
      <c r="A27" s="106"/>
      <c r="B27" s="106"/>
      <c r="C27" s="106"/>
      <c r="D27" s="155"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09"/>
      <c r="E30" s="109"/>
      <c r="F30" s="110"/>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76" t="s">
        <v>276</v>
      </c>
      <c r="E32" s="176"/>
      <c r="F32" s="176"/>
      <c r="G32" s="176"/>
      <c r="H32" s="176"/>
      <c r="I32" s="176"/>
      <c r="J32" s="150"/>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5" t="s">
        <v>160</v>
      </c>
      <c r="E38" s="156"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51"/>
      <c r="H41" s="151"/>
      <c r="I41" s="151"/>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5" t="s">
        <v>160</v>
      </c>
      <c r="E47" s="156"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09"/>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15"/>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5" t="s">
        <v>160</v>
      </c>
      <c r="E60" s="156"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5" t="s">
        <v>160</v>
      </c>
      <c r="E69" s="156"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09"/>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5" t="s">
        <v>160</v>
      </c>
      <c r="E80" s="156"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5" t="s">
        <v>160</v>
      </c>
      <c r="E89" s="156"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5" t="s">
        <v>160</v>
      </c>
      <c r="E98" s="156"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5" t="s">
        <v>160</v>
      </c>
      <c r="E107" s="156"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5" t="s">
        <v>160</v>
      </c>
      <c r="E116" s="156"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5" t="s">
        <v>160</v>
      </c>
      <c r="E125" s="156"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13"/>
      <c r="H128" s="113"/>
      <c r="I128" s="113"/>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5" t="s">
        <v>160</v>
      </c>
      <c r="E134" s="156"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09"/>
      <c r="D137" s="109"/>
      <c r="E137" s="109"/>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5" t="s">
        <v>160</v>
      </c>
      <c r="E145" s="156" t="s">
        <v>170</v>
      </c>
      <c r="F145" s="153" t="str">
        <f>IFERROR(VLOOKUP(E145,TablaIndicadores[[Código]:[Unidad de medida]],2,0),"")</f>
        <v>RCO54 Intermodal</v>
      </c>
      <c r="G145" s="153" t="str">
        <f>IFERROR(VLOOKUP(E145,TablaIndicadores[[Código]:[Unidad de medida]],3,0),"")</f>
        <v>RCO54:Conexiones intermodales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5" t="s">
        <v>160</v>
      </c>
      <c r="E154" s="156"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5" t="s">
        <v>160</v>
      </c>
      <c r="E163" s="156"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5" t="s">
        <v>160</v>
      </c>
      <c r="E172" s="156"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87" t="s">
        <v>293</v>
      </c>
      <c r="E175" s="187"/>
      <c r="F175" s="187"/>
      <c r="G175" s="187"/>
      <c r="H175" s="187"/>
      <c r="I175" s="187"/>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5" t="s">
        <v>160</v>
      </c>
      <c r="E181" s="156"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09"/>
      <c r="D184" s="109"/>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5" t="s">
        <v>160</v>
      </c>
      <c r="E192" s="156" t="s">
        <v>177</v>
      </c>
      <c r="F192" s="153" t="str">
        <f>IFERROR(VLOOKUP(E192,TablaIndicadores[[Código]:[Unidad de medida]],2,0),"")</f>
        <v>RCO 26: Infraestructuras verdes construidas
o mejoradas para la adaptación al cambio
climático*</v>
      </c>
      <c r="G192" s="153" t="str">
        <f>IFERROR(VLOOKUP(E192,TablaIndicadores[[Código]:[Unidad de medida]],3,0),"")</f>
        <v>RCO 26: Hectáreas</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5" t="s">
        <v>160</v>
      </c>
      <c r="E201" s="156" t="s">
        <v>176</v>
      </c>
      <c r="F201" s="153" t="str">
        <f>IFERROR(VLOOKUP(E201,TablaIndicadores[[Código]:[Unidad de medida]],2,0),"")</f>
        <v>RCO 24: Inversiones en sistemas nuevos o
mejorados de seguimiento, preparación,
alerta y respuesta ante catástrofes*</v>
      </c>
      <c r="G201" s="153" t="str">
        <f>IFERROR(VLOOKUP(E201,TablaIndicadores[[Código]:[Unidad de medida]],3,0),"")</f>
        <v>RCO 24: Euro</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5" t="s">
        <v>160</v>
      </c>
      <c r="E210" s="156" t="s">
        <v>176</v>
      </c>
      <c r="F210" s="153" t="str">
        <f>IFERROR(VLOOKUP(E210,TablaIndicadores[[Código]:[Unidad de medida]],2,0),"")</f>
        <v>RCO 24: Inversiones en sistemas nuevos o
mejorados de seguimiento, preparación,
alerta y respuesta ante catástrofes*</v>
      </c>
      <c r="G210" s="153" t="str">
        <f>IFERROR(VLOOKUP(E210,TablaIndicadores[[Código]:[Unidad de medida]],3,0),"")</f>
        <v>RCO 24: Euro</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5" t="s">
        <v>160</v>
      </c>
      <c r="E221" s="156"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5" t="s">
        <v>160</v>
      </c>
      <c r="E230" s="156"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5" t="s">
        <v>160</v>
      </c>
      <c r="E239" s="156"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5" t="s">
        <v>160</v>
      </c>
      <c r="E248" s="156"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5" t="s">
        <v>160</v>
      </c>
      <c r="E257" s="156"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09"/>
      <c r="D260" s="109"/>
      <c r="E260" s="109"/>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5" t="s">
        <v>160</v>
      </c>
      <c r="E268" s="156"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5" t="s">
        <v>160</v>
      </c>
      <c r="E277" s="156"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5" t="s">
        <v>160</v>
      </c>
      <c r="E286" s="156"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5" t="s">
        <v>160</v>
      </c>
      <c r="E295" s="156"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5" t="s">
        <v>160</v>
      </c>
      <c r="E304" s="156"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5" t="s">
        <v>160</v>
      </c>
      <c r="E315" s="156"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5" t="s">
        <v>160</v>
      </c>
      <c r="E324" s="156"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5" t="s">
        <v>160</v>
      </c>
      <c r="E333" s="156"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09"/>
      <c r="D338" s="109"/>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5" t="s">
        <v>160</v>
      </c>
      <c r="E346" s="156"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5" t="s">
        <v>160</v>
      </c>
      <c r="E355" s="156"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5" t="s">
        <v>160</v>
      </c>
      <c r="E364" s="156"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09"/>
      <c r="D369" s="109"/>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5" t="s">
        <v>160</v>
      </c>
      <c r="E377" s="156"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5" t="s">
        <v>160</v>
      </c>
      <c r="E386" s="156"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5" t="s">
        <v>160</v>
      </c>
      <c r="E395" s="156"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5" t="s">
        <v>160</v>
      </c>
      <c r="E404" s="156"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19"/>
      <c r="B406" s="119"/>
      <c r="C406" s="119"/>
      <c r="D406" s="119"/>
      <c r="E406" s="119"/>
      <c r="F406" s="120"/>
      <c r="G406" s="119"/>
      <c r="H406" s="119"/>
      <c r="I406" s="120"/>
      <c r="J406" s="115"/>
    </row>
    <row r="407" spans="1:10" ht="15.5" x14ac:dyDescent="0.35">
      <c r="A407" s="4"/>
      <c r="B407" s="5" t="s">
        <v>787</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788</v>
      </c>
      <c r="H409" s="180"/>
      <c r="I409" s="159">
        <f ca="1">TablaRPresupuestoAI[[#Totals],[Proyecto8]]</f>
        <v>0</v>
      </c>
      <c r="J409" s="115"/>
    </row>
    <row r="410" spans="1:10" x14ac:dyDescent="0.35">
      <c r="A410" s="121"/>
      <c r="B410" s="121"/>
      <c r="C410" s="121"/>
      <c r="D410" s="121"/>
      <c r="E410" s="121"/>
      <c r="F410" s="122"/>
      <c r="G410" s="121"/>
      <c r="H410" s="121"/>
      <c r="I410" s="122"/>
      <c r="J410" s="123"/>
    </row>
  </sheetData>
  <sheetProtection algorithmName="SHA-512" hashValue="ezF98IKoQUSCZ9+R6SgNb1JFXpw/E2fODAD59Pko4bnpUmIubB8E2QWWjdSzCsoBqKlECQbSvlPZqZgk99brXw==" saltValue="qcPshh+UK2wdU55zzL6RZw==" spinCount="100000" sheet="1" objects="1" scenarios="1" selectLockedCells="1"/>
  <mergeCells count="57">
    <mergeCell ref="G409:H409"/>
    <mergeCell ref="F391:H391"/>
    <mergeCell ref="F400:H400"/>
    <mergeCell ref="F342:H342"/>
    <mergeCell ref="F351:H351"/>
    <mergeCell ref="D358:I358"/>
    <mergeCell ref="F360:H360"/>
    <mergeCell ref="F373:H373"/>
    <mergeCell ref="F382:H382"/>
    <mergeCell ref="D340:I340"/>
    <mergeCell ref="F244:H244"/>
    <mergeCell ref="F253:H253"/>
    <mergeCell ref="F264:H264"/>
    <mergeCell ref="F273:H273"/>
    <mergeCell ref="F282:H282"/>
    <mergeCell ref="F291:H291"/>
    <mergeCell ref="F300:H300"/>
    <mergeCell ref="F311:H311"/>
    <mergeCell ref="F320:H320"/>
    <mergeCell ref="D327:I327"/>
    <mergeCell ref="F329:H329"/>
    <mergeCell ref="F235:H235"/>
    <mergeCell ref="D186:I186"/>
    <mergeCell ref="F188:H188"/>
    <mergeCell ref="D195:I195"/>
    <mergeCell ref="F197:H197"/>
    <mergeCell ref="D204:I204"/>
    <mergeCell ref="F206:H206"/>
    <mergeCell ref="D215:I215"/>
    <mergeCell ref="F217:H217"/>
    <mergeCell ref="D224:I224"/>
    <mergeCell ref="F226:H226"/>
    <mergeCell ref="D233:I233"/>
    <mergeCell ref="F177:H177"/>
    <mergeCell ref="F85:H85"/>
    <mergeCell ref="F94:H94"/>
    <mergeCell ref="F103:H103"/>
    <mergeCell ref="F112:H112"/>
    <mergeCell ref="F121:H121"/>
    <mergeCell ref="F130:H130"/>
    <mergeCell ref="F141:H141"/>
    <mergeCell ref="F150:H150"/>
    <mergeCell ref="F159:H159"/>
    <mergeCell ref="F168:H168"/>
    <mergeCell ref="D175:I175"/>
    <mergeCell ref="F76:H76"/>
    <mergeCell ref="E3:I3"/>
    <mergeCell ref="E4:I5"/>
    <mergeCell ref="F14:H14"/>
    <mergeCell ref="F23:H23"/>
    <mergeCell ref="D32:I32"/>
    <mergeCell ref="F34:H34"/>
    <mergeCell ref="F43:H43"/>
    <mergeCell ref="D54:I54"/>
    <mergeCell ref="F56:H56"/>
    <mergeCell ref="D63:I63"/>
    <mergeCell ref="F65:H65"/>
  </mergeCells>
  <conditionalFormatting sqref="I18:I19">
    <cfRule type="containsText" dxfId="125" priority="41" operator="containsText" text="Rellene con">
      <formula>NOT(ISERROR(SEARCH("Rellene con",I18)))</formula>
    </cfRule>
  </conditionalFormatting>
  <conditionalFormatting sqref="I27:I28">
    <cfRule type="containsText" dxfId="124" priority="40" operator="containsText" text="Rellene con">
      <formula>NOT(ISERROR(SEARCH("Rellene con",I27)))</formula>
    </cfRule>
  </conditionalFormatting>
  <conditionalFormatting sqref="I38:I39">
    <cfRule type="containsText" dxfId="123" priority="39" operator="containsText" text="Rellene con">
      <formula>NOT(ISERROR(SEARCH("Rellene con",I38)))</formula>
    </cfRule>
  </conditionalFormatting>
  <conditionalFormatting sqref="I47:I48">
    <cfRule type="containsText" dxfId="122" priority="38" operator="containsText" text="Rellene con">
      <formula>NOT(ISERROR(SEARCH("Rellene con",I47)))</formula>
    </cfRule>
  </conditionalFormatting>
  <conditionalFormatting sqref="I60:I61">
    <cfRule type="containsText" dxfId="121" priority="37" operator="containsText" text="Rellene con">
      <formula>NOT(ISERROR(SEARCH("Rellene con",I60)))</formula>
    </cfRule>
  </conditionalFormatting>
  <conditionalFormatting sqref="I69:I70">
    <cfRule type="containsText" dxfId="120" priority="36" operator="containsText" text="Rellene con">
      <formula>NOT(ISERROR(SEARCH("Rellene con",I69)))</formula>
    </cfRule>
  </conditionalFormatting>
  <conditionalFormatting sqref="I80:I81">
    <cfRule type="containsText" dxfId="119" priority="35" operator="containsText" text="Rellene con">
      <formula>NOT(ISERROR(SEARCH("Rellene con",I80)))</formula>
    </cfRule>
  </conditionalFormatting>
  <conditionalFormatting sqref="I89:I90">
    <cfRule type="containsText" dxfId="118" priority="34" operator="containsText" text="Rellene con">
      <formula>NOT(ISERROR(SEARCH("Rellene con",I89)))</formula>
    </cfRule>
  </conditionalFormatting>
  <conditionalFormatting sqref="I98:I99">
    <cfRule type="containsText" dxfId="117" priority="33" operator="containsText" text="Rellene con">
      <formula>NOT(ISERROR(SEARCH("Rellene con",I98)))</formula>
    </cfRule>
  </conditionalFormatting>
  <conditionalFormatting sqref="I107:I108">
    <cfRule type="containsText" dxfId="116" priority="32" operator="containsText" text="Rellene con">
      <formula>NOT(ISERROR(SEARCH("Rellene con",I107)))</formula>
    </cfRule>
  </conditionalFormatting>
  <conditionalFormatting sqref="I116:I117">
    <cfRule type="containsText" dxfId="115" priority="31" operator="containsText" text="Rellene con">
      <formula>NOT(ISERROR(SEARCH("Rellene con",I116)))</formula>
    </cfRule>
  </conditionalFormatting>
  <conditionalFormatting sqref="I125:I126">
    <cfRule type="containsText" dxfId="114" priority="30" operator="containsText" text="Rellene con">
      <formula>NOT(ISERROR(SEARCH("Rellene con",I125)))</formula>
    </cfRule>
  </conditionalFormatting>
  <conditionalFormatting sqref="I134:I135">
    <cfRule type="containsText" dxfId="113" priority="29" operator="containsText" text="Rellene con">
      <formula>NOT(ISERROR(SEARCH("Rellene con",I134)))</formula>
    </cfRule>
  </conditionalFormatting>
  <conditionalFormatting sqref="I145:I146">
    <cfRule type="containsText" dxfId="112" priority="28" operator="containsText" text="Rellene con">
      <formula>NOT(ISERROR(SEARCH("Rellene con",I145)))</formula>
    </cfRule>
  </conditionalFormatting>
  <conditionalFormatting sqref="I154:I155">
    <cfRule type="containsText" dxfId="111" priority="27" operator="containsText" text="Rellene con">
      <formula>NOT(ISERROR(SEARCH("Rellene con",I154)))</formula>
    </cfRule>
  </conditionalFormatting>
  <conditionalFormatting sqref="I163:I164">
    <cfRule type="containsText" dxfId="110" priority="26" operator="containsText" text="Rellene con">
      <formula>NOT(ISERROR(SEARCH("Rellene con",I163)))</formula>
    </cfRule>
  </conditionalFormatting>
  <conditionalFormatting sqref="I172:I173">
    <cfRule type="containsText" dxfId="109" priority="25" operator="containsText" text="Rellene con">
      <formula>NOT(ISERROR(SEARCH("Rellene con",I172)))</formula>
    </cfRule>
  </conditionalFormatting>
  <conditionalFormatting sqref="I181:I182">
    <cfRule type="containsText" dxfId="108" priority="24" operator="containsText" text="Rellene con">
      <formula>NOT(ISERROR(SEARCH("Rellene con",I181)))</formula>
    </cfRule>
  </conditionalFormatting>
  <conditionalFormatting sqref="I192:I193">
    <cfRule type="containsText" dxfId="107" priority="23" operator="containsText" text="Rellene con">
      <formula>NOT(ISERROR(SEARCH("Rellene con",I192)))</formula>
    </cfRule>
  </conditionalFormatting>
  <conditionalFormatting sqref="I201:I202">
    <cfRule type="containsText" dxfId="106" priority="22" operator="containsText" text="Rellene con">
      <formula>NOT(ISERROR(SEARCH("Rellene con",I201)))</formula>
    </cfRule>
  </conditionalFormatting>
  <conditionalFormatting sqref="I210:I211">
    <cfRule type="containsText" dxfId="105" priority="21" operator="containsText" text="Rellene con">
      <formula>NOT(ISERROR(SEARCH("Rellene con",I210)))</formula>
    </cfRule>
  </conditionalFormatting>
  <conditionalFormatting sqref="I221:I222">
    <cfRule type="containsText" dxfId="104" priority="20" operator="containsText" text="Rellene con">
      <formula>NOT(ISERROR(SEARCH("Rellene con",I221)))</formula>
    </cfRule>
  </conditionalFormatting>
  <conditionalFormatting sqref="I230:I231">
    <cfRule type="containsText" dxfId="103" priority="19" operator="containsText" text="Rellene con">
      <formula>NOT(ISERROR(SEARCH("Rellene con",I230)))</formula>
    </cfRule>
  </conditionalFormatting>
  <conditionalFormatting sqref="I239:I240">
    <cfRule type="containsText" dxfId="102" priority="18" operator="containsText" text="Rellene con">
      <formula>NOT(ISERROR(SEARCH("Rellene con",I239)))</formula>
    </cfRule>
  </conditionalFormatting>
  <conditionalFormatting sqref="I248:I249">
    <cfRule type="containsText" dxfId="101" priority="17" operator="containsText" text="Rellene con">
      <formula>NOT(ISERROR(SEARCH("Rellene con",I248)))</formula>
    </cfRule>
  </conditionalFormatting>
  <conditionalFormatting sqref="I257:I258">
    <cfRule type="containsText" dxfId="100" priority="16" operator="containsText" text="Rellene con">
      <formula>NOT(ISERROR(SEARCH("Rellene con",I257)))</formula>
    </cfRule>
  </conditionalFormatting>
  <conditionalFormatting sqref="I268:I269">
    <cfRule type="containsText" dxfId="99" priority="15" operator="containsText" text="Rellene con">
      <formula>NOT(ISERROR(SEARCH("Rellene con",I268)))</formula>
    </cfRule>
  </conditionalFormatting>
  <conditionalFormatting sqref="I277:I278">
    <cfRule type="containsText" dxfId="98" priority="14" operator="containsText" text="Rellene con">
      <formula>NOT(ISERROR(SEARCH("Rellene con",I277)))</formula>
    </cfRule>
  </conditionalFormatting>
  <conditionalFormatting sqref="I286:I287">
    <cfRule type="containsText" dxfId="97" priority="13" operator="containsText" text="Rellene con">
      <formula>NOT(ISERROR(SEARCH("Rellene con",I286)))</formula>
    </cfRule>
  </conditionalFormatting>
  <conditionalFormatting sqref="I295:I296">
    <cfRule type="containsText" dxfId="96" priority="12" operator="containsText" text="Rellene con">
      <formula>NOT(ISERROR(SEARCH("Rellene con",I295)))</formula>
    </cfRule>
  </conditionalFormatting>
  <conditionalFormatting sqref="I304:I305">
    <cfRule type="containsText" dxfId="95" priority="11" operator="containsText" text="Rellene con">
      <formula>NOT(ISERROR(SEARCH("Rellene con",I304)))</formula>
    </cfRule>
  </conditionalFormatting>
  <conditionalFormatting sqref="I315:I316">
    <cfRule type="containsText" dxfId="94" priority="10" operator="containsText" text="Rellene con">
      <formula>NOT(ISERROR(SEARCH("Rellene con",I315)))</formula>
    </cfRule>
  </conditionalFormatting>
  <conditionalFormatting sqref="I324:I325">
    <cfRule type="containsText" dxfId="93" priority="9" operator="containsText" text="Rellene con">
      <formula>NOT(ISERROR(SEARCH("Rellene con",I324)))</formula>
    </cfRule>
  </conditionalFormatting>
  <conditionalFormatting sqref="I333:I334">
    <cfRule type="containsText" dxfId="92" priority="8" operator="containsText" text="Rellene con">
      <formula>NOT(ISERROR(SEARCH("Rellene con",I333)))</formula>
    </cfRule>
  </conditionalFormatting>
  <conditionalFormatting sqref="I346:I347">
    <cfRule type="containsText" dxfId="91" priority="7" operator="containsText" text="Rellene con">
      <formula>NOT(ISERROR(SEARCH("Rellene con",I346)))</formula>
    </cfRule>
  </conditionalFormatting>
  <conditionalFormatting sqref="I355:I356">
    <cfRule type="containsText" dxfId="90" priority="6" operator="containsText" text="Rellene con">
      <formula>NOT(ISERROR(SEARCH("Rellene con",I355)))</formula>
    </cfRule>
  </conditionalFormatting>
  <conditionalFormatting sqref="I364:I365">
    <cfRule type="containsText" dxfId="89" priority="5" operator="containsText" text="Rellene con">
      <formula>NOT(ISERROR(SEARCH("Rellene con",I364)))</formula>
    </cfRule>
  </conditionalFormatting>
  <conditionalFormatting sqref="I377:I378">
    <cfRule type="containsText" dxfId="88" priority="4" operator="containsText" text="Rellene con">
      <formula>NOT(ISERROR(SEARCH("Rellene con",I377)))</formula>
    </cfRule>
  </conditionalFormatting>
  <conditionalFormatting sqref="I386:I387">
    <cfRule type="containsText" dxfId="87" priority="3" operator="containsText" text="Rellene con">
      <formula>NOT(ISERROR(SEARCH("Rellene con",I386)))</formula>
    </cfRule>
  </conditionalFormatting>
  <conditionalFormatting sqref="I395:I396">
    <cfRule type="containsText" dxfId="86" priority="2" operator="containsText" text="Rellene con">
      <formula>NOT(ISERROR(SEARCH("Rellene con",I395)))</formula>
    </cfRule>
  </conditionalFormatting>
  <conditionalFormatting sqref="I404:I405">
    <cfRule type="containsText" dxfId="85" priority="1" operator="containsText" text="Rellene con">
      <formula>NOT(ISERROR(SEARCH("Rellene con",I404)))</formula>
    </cfRule>
  </conditionalFormatting>
  <conditionalFormatting sqref="I408">
    <cfRule type="containsText" dxfId="84" priority="43" operator="containsText" text="Rellene un indicador">
      <formula>NOT(ISERROR(SEARCH("Rellene un indicador",I408)))</formula>
    </cfRule>
  </conditionalFormatting>
  <dataValidations count="52">
    <dataValidation type="list" showInputMessage="1" showErrorMessage="1" sqref="E347" xr:uid="{09F42008-A54C-4171-9B26-016295CC2436}">
      <formula1>"RCR67"</formula1>
    </dataValidation>
    <dataValidation type="list" showInputMessage="1" showErrorMessage="1" sqref="E346" xr:uid="{9E648FE3-597B-4375-9662-01FAD1894AB4}">
      <formula1>"RCO65"</formula1>
    </dataValidation>
    <dataValidation type="list" showInputMessage="1" showErrorMessage="1" sqref="E395 E404" xr:uid="{08F302A4-0F4D-4925-8F21-81C13CC43CFA}">
      <formula1>"RCO77,RCO114"</formula1>
    </dataValidation>
    <dataValidation type="list" showInputMessage="1" showErrorMessage="1" sqref="E378 E387 E396 E405" xr:uid="{0172B7B1-90FB-4621-A219-6B80E4E5E40C}">
      <formula1>"RCR77"</formula1>
    </dataValidation>
    <dataValidation type="list" showInputMessage="1" showErrorMessage="1" sqref="E377 E386" xr:uid="{4BCFE71C-4F7A-4315-87FB-A638727B8659}">
      <formula1>"RCO77"</formula1>
    </dataValidation>
    <dataValidation type="list" showInputMessage="1" showErrorMessage="1" sqref="E365 E356" xr:uid="{663796D5-B12B-4556-9CA9-DF17F69FB6FD}">
      <formula1>"ESR113"</formula1>
    </dataValidation>
    <dataValidation type="list" showInputMessage="1" showErrorMessage="1" sqref="E364 E355" xr:uid="{CAE53876-1BC8-4167-9E23-0666BC123D3A}">
      <formula1>"RCO113"</formula1>
    </dataValidation>
    <dataValidation type="list" showInputMessage="1" showErrorMessage="1" sqref="E334" xr:uid="{002F0FBD-646A-4A0D-9929-74A9A95F3E65}">
      <formula1>"RCR50,RCR95"</formula1>
    </dataValidation>
    <dataValidation type="list" allowBlank="1" showInputMessage="1" showErrorMessage="1" sqref="E333" xr:uid="{90321AE3-2A87-421D-8A3E-98C3CD02DA08}">
      <formula1>"RCO38"</formula1>
    </dataValidation>
    <dataValidation type="list" showInputMessage="1" showErrorMessage="1" sqref="E325" xr:uid="{6CFD2787-CFFB-457E-82F2-F6CD2AF6D3B3}">
      <formula1>"RCR95"</formula1>
    </dataValidation>
    <dataValidation type="list" showInputMessage="1" showErrorMessage="1" sqref="E316" xr:uid="{480EC2E5-418F-4CC4-A9D3-18913DF7F531}">
      <formula1>"RCR50"</formula1>
    </dataValidation>
    <dataValidation type="list" showInputMessage="1" showErrorMessage="1" sqref="E296 E305" xr:uid="{FB7078F1-B284-47CA-9D3F-B500A47A5D4C}">
      <formula1>"RCR52"</formula1>
    </dataValidation>
    <dataValidation type="list" showInputMessage="1" showErrorMessage="1" sqref="E295 E304 E315 E324" xr:uid="{73BC105A-5897-40F6-8FA6-EE7782F4056F}">
      <formula1>"RCO38"</formula1>
    </dataValidation>
    <dataValidation type="list" showInputMessage="1" showErrorMessage="1" sqref="E269 E278 E287" xr:uid="{EC00F08A-3F5E-4A64-85C7-A6B9F59E0F06}">
      <formula1>"RCR47,RCR103"</formula1>
    </dataValidation>
    <dataValidation type="list" showInputMessage="1" showErrorMessage="1" sqref="E268 E277 E286" xr:uid="{8EB0ADFA-375A-4C48-9671-801A89754960}">
      <formula1>"RCO34,RCO107"</formula1>
    </dataValidation>
    <dataValidation type="list" showInputMessage="1" showErrorMessage="1" sqref="E249 E258" xr:uid="{381595A0-CE70-472C-9F80-DA3D5EFF50C6}">
      <formula1>"RCR42"</formula1>
    </dataValidation>
    <dataValidation type="list" showInputMessage="1" showErrorMessage="1" sqref="E248 E257" xr:uid="{3AC71BA4-AE2B-4E06-85E5-7AD2123B783B}">
      <formula1>"RCO31,RCO32"</formula1>
    </dataValidation>
    <dataValidation type="list" showInputMessage="1" showErrorMessage="1" sqref="E240" xr:uid="{5E11032F-9961-491E-B673-DDF0182037B2}">
      <formula1>"RCR41,RCR42"</formula1>
    </dataValidation>
    <dataValidation type="list" showInputMessage="1" showErrorMessage="1" sqref="E239" xr:uid="{B1109CC5-644B-48B7-8C10-F2F973E27865}">
      <formula1>"RCO30,RCO31,RCO32"</formula1>
    </dataValidation>
    <dataValidation type="list" showInputMessage="1" showErrorMessage="1" sqref="E222 E231" xr:uid="{07C0BA43-8D58-4B72-AA4C-F52AC10136E2}">
      <formula1>"RCR41"</formula1>
    </dataValidation>
    <dataValidation type="list" showInputMessage="1" showErrorMessage="1" sqref="E221 E230" xr:uid="{8B3F3AFC-B075-4448-A260-A34C98C44723}">
      <formula1>"RCO30"</formula1>
    </dataValidation>
    <dataValidation type="list" showInputMessage="1" showErrorMessage="1" sqref="E211" xr:uid="{1DB91CD8-9CF0-443F-9B7C-EA76D43611BE}">
      <formula1>"RCR37"</formula1>
    </dataValidation>
    <dataValidation type="list" showInputMessage="1" showErrorMessage="1" sqref="E202" xr:uid="{B76218C4-496B-4704-A8C6-FE6E5CB6E392}">
      <formula1>"RCR36"</formula1>
    </dataValidation>
    <dataValidation type="list" showInputMessage="1" showErrorMessage="1" sqref="E193" xr:uid="{655AF5B5-F0FE-4D97-B3D9-2A2A57AD5475}">
      <formula1>"RCR35"</formula1>
    </dataValidation>
    <dataValidation type="list" showInputMessage="1" showErrorMessage="1" sqref="E192 E201 E210" xr:uid="{70DB32B7-099B-4DAC-BFE5-51B847409649}">
      <formula1>"RCO24,RCO26"</formula1>
    </dataValidation>
    <dataValidation type="list" showInputMessage="1" showErrorMessage="1" sqref="E172 E181" xr:uid="{A6097B8F-E597-4D5C-A358-D1ABA13B9AE9}">
      <formula1>"RCO54,RCO57"</formula1>
    </dataValidation>
    <dataValidation type="list" showInputMessage="1" showErrorMessage="1" sqref="E164" xr:uid="{4176C836-91E0-4988-A7A4-7AE649E5A596}">
      <formula1>"RCR64"</formula1>
    </dataValidation>
    <dataValidation type="list" showInputMessage="1" showErrorMessage="1" sqref="E163" xr:uid="{06CA9C44-8F9D-437B-9061-2B68DA559F4C}">
      <formula1>"RCO58"</formula1>
    </dataValidation>
    <dataValidation type="list" showInputMessage="1" showErrorMessage="1" sqref="E154" xr:uid="{798C0B19-4D56-4DA7-88BD-66506D60F5FE}">
      <formula1>"RCO57"</formula1>
    </dataValidation>
    <dataValidation type="list" showInputMessage="1" showErrorMessage="1" sqref="E146 E155 E173 E182" xr:uid="{DA73C630-CA22-45EF-BE40-83587D536166}">
      <formula1>"RCR62"</formula1>
    </dataValidation>
    <dataValidation type="list" showInputMessage="1" showErrorMessage="1" sqref="E145" xr:uid="{2F1CBF9F-8E78-423E-8C55-DED76B581449}">
      <formula1>"RCO54,RCO57,RCO59"</formula1>
    </dataValidation>
    <dataValidation type="list" showInputMessage="1" showErrorMessage="1" sqref="E81 E90 E99 E108 E117 E126 E135" xr:uid="{6693C151-350F-48C7-A0D8-8AFBBA09625B}">
      <formula1>"RCR32"</formula1>
    </dataValidation>
    <dataValidation type="list" showInputMessage="1" showErrorMessage="1" sqref="E80 E89 E98 E107 E116 E125 E134" xr:uid="{9FF19F4B-3C1F-421F-A9DB-FCD31A28F90A}">
      <formula1>"RCO22"</formula1>
    </dataValidation>
    <dataValidation type="list" showInputMessage="1" showErrorMessage="1" sqref="E61 E70" xr:uid="{1295CB4A-84C5-4519-9970-9DC41AC1415D}">
      <formula1>"RCR26"</formula1>
    </dataValidation>
    <dataValidation type="list" showInputMessage="1" showErrorMessage="1" sqref="E60 E69" xr:uid="{E63A83AB-51C3-4F6B-84DD-A2A880F56111}">
      <formula1>"RCO19"</formula1>
    </dataValidation>
    <dataValidation type="list" showInputMessage="1" showErrorMessage="1" sqref="E39 E48" xr:uid="{A4246EB0-517C-4235-98F5-24E37B099DBD}">
      <formula1>"RCR19"</formula1>
    </dataValidation>
    <dataValidation type="list" showInputMessage="1" showErrorMessage="1" sqref="E38 E47" xr:uid="{0DBAA216-5926-444B-929C-840A602BCE16}">
      <formula1>"RCO01"</formula1>
    </dataValidation>
    <dataValidation type="list" showInputMessage="1" showErrorMessage="1" sqref="E19 E28" xr:uid="{2BD1678B-D4FB-4242-AB88-773091AA1267}">
      <formula1>"RCR11"</formula1>
    </dataValidation>
    <dataValidation type="list" showInputMessage="1" showErrorMessage="1" sqref="E18 E27" xr:uid="{7F190CD8-5FBF-4482-930C-164803DEADE0}">
      <formula1>"RCO14"</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678BE764-5435-430C-8352-62FD391AFA5D}">
      <formula1>IF(B12="Incluir",E14&gt;=0,OR(E14="",E14=0))</formula1>
    </dataValidation>
    <dataValidation type="list" allowBlank="1" showInputMessage="1" showErrorMessage="1" sqref="E8 E50 E336 E367" xr:uid="{698A1D9A-EF99-49E8-A59A-66E9911EAC46}">
      <formula1>#REF!</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D474C167-EC1B-4BFC-9272-078BED439DB1}">
      <formula1>IF(B216="Incluir",E207&gt;=0,E207="")</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5FC168A4-39AC-4B63-9DF0-C1072492E58D}">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E401" xr:uid="{7EE3FE6B-4BA0-4373-8263-C66B801C09F2}">
      <formula1>IF(B22="Incluir",E15&gt;=0,E15="")</formula1>
    </dataValidation>
    <dataValidation type="custom" allowBlank="1" showInputMessage="1" showErrorMessage="1" sqref="H82 H20 H29 H62 H71" xr:uid="{95827CFF-7052-4854-B5AB-BA62EC1F4719}">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7638014E-A8F7-466C-A0F5-7F0B5B464B9F}">
      <formula1>IF(B20="Incluir",E24&gt;=0,E24="")</formula1>
    </dataValidation>
    <dataValidation type="custom" allowBlank="1" showInputMessage="1" showErrorMessage="1" sqref="G165" xr:uid="{FADA894B-CF26-4477-A4BE-0F23DA6812E2}">
      <formula1>IF(B159="No Incluir",G165="",TRUE)</formula1>
    </dataValidation>
    <dataValidation type="custom" allowBlank="1" showInputMessage="1" showErrorMessage="1" sqref="G109" xr:uid="{412D2989-CE56-423E-82AD-657179D02806}">
      <formula1>IF(B105="No Incluir",G109="",TRUE)</formula1>
    </dataValidation>
    <dataValidation type="custom" allowBlank="1" showInputMessage="1" showErrorMessage="1" sqref="G40" xr:uid="{D9E744AA-C8B7-4019-9999-DA380F8EAF17}">
      <formula1>IF(B35="No Incluir",G40="",TRUE)</formula1>
    </dataValidation>
    <dataValidation type="list" allowBlank="1" showInputMessage="1" showErrorMessage="1" sqref="E12:E13 E21:E22 E398:E399 E41:E42 E309 E33 E74:E75 E83:E84 E92:E93 E101:E102 E110:E111 E119:E120 E128:E129 E139:E140 E148:E149 E157:E158 E166:E167 E55 E187 E196 E205 E216 E225 E234 E242:E243 E251:E252 E262:E263 E271:E272 E280:E281 E289:E290 E298:E299 E64 E318:E319 E176 E328 E349:E350 E341 E371:E372 E380:E381 E389:E390 E359" xr:uid="{0E12D183-9C30-4B39-87C8-9740D26C5392}">
      <formula1>INDIRECT($E$8)</formula1>
    </dataValidation>
    <dataValidation type="list" allowBlank="1" showInputMessage="1" showErrorMessage="1" sqref="E407" xr:uid="{8525DB9C-4CE4-4878-B787-6A5B77B1C41A}">
      <formula1>#REF!</formula1>
    </dataValidation>
    <dataValidation type="decimal" allowBlank="1" showInputMessage="1" showErrorMessage="1" errorTitle="Cantidad" error="Rellene con un valor positivo." sqref="H18:H19 H27:H28 H38:H39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395:H396 H404:H405" xr:uid="{70BB9AB6-647B-46D1-A334-632595A31B29}">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D85E5347-924A-4AC0-BE5F-FED0A4ED47CC}">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4E282C-D70F-4E46-9A60-5F556C504364}">
  <sheetPr>
    <pageSetUpPr fitToPage="1"/>
  </sheetPr>
  <dimension ref="A1:J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0" ht="55.5" customHeight="1" x14ac:dyDescent="0.35">
      <c r="A1" s="106"/>
      <c r="B1" s="106"/>
      <c r="C1" s="106"/>
      <c r="D1" s="106"/>
      <c r="E1" s="106"/>
      <c r="F1" s="107"/>
      <c r="G1" s="106"/>
      <c r="H1" s="106"/>
      <c r="I1" s="107"/>
      <c r="J1" s="115"/>
    </row>
    <row r="2" spans="1:10" x14ac:dyDescent="0.35">
      <c r="A2" s="106"/>
      <c r="B2" s="106"/>
      <c r="C2" s="106"/>
      <c r="D2" s="106"/>
      <c r="E2" s="106"/>
      <c r="F2" s="107"/>
      <c r="G2" s="106"/>
      <c r="H2" s="106"/>
      <c r="I2" s="107"/>
      <c r="J2" s="115"/>
    </row>
    <row r="3" spans="1:10" ht="34.15" customHeight="1" x14ac:dyDescent="0.35">
      <c r="A3" s="106"/>
      <c r="B3" s="106"/>
      <c r="C3" s="106"/>
      <c r="D3" s="108" t="s">
        <v>267</v>
      </c>
      <c r="E3" s="181"/>
      <c r="F3" s="182"/>
      <c r="G3" s="182"/>
      <c r="H3" s="182"/>
      <c r="I3" s="183"/>
      <c r="J3" s="115"/>
    </row>
    <row r="4" spans="1:10"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0" x14ac:dyDescent="0.35">
      <c r="A5" s="106"/>
      <c r="B5" s="106"/>
      <c r="C5" s="106"/>
      <c r="D5" s="106"/>
      <c r="E5" s="185"/>
      <c r="F5" s="185"/>
      <c r="G5" s="185"/>
      <c r="H5" s="185"/>
      <c r="I5" s="185"/>
      <c r="J5" s="115"/>
    </row>
    <row r="6" spans="1:10" x14ac:dyDescent="0.35">
      <c r="A6" s="106"/>
      <c r="B6" s="106"/>
      <c r="C6" s="106"/>
      <c r="D6" s="106"/>
      <c r="E6" s="106"/>
      <c r="F6" s="107"/>
      <c r="G6" s="106"/>
      <c r="H6" s="106"/>
      <c r="I6" s="107"/>
      <c r="J6" s="115"/>
    </row>
    <row r="7" spans="1:10" x14ac:dyDescent="0.35">
      <c r="A7" s="106"/>
      <c r="B7" s="106"/>
      <c r="C7" s="106"/>
      <c r="D7" s="106"/>
      <c r="E7" s="106"/>
      <c r="F7" s="107"/>
      <c r="G7" s="106"/>
      <c r="H7" s="106"/>
      <c r="I7" s="107"/>
      <c r="J7" s="115"/>
    </row>
    <row r="8" spans="1:10" ht="15.5" x14ac:dyDescent="0.35">
      <c r="A8" s="4"/>
      <c r="B8" s="5" t="s">
        <v>28</v>
      </c>
      <c r="C8" s="5"/>
      <c r="D8" s="5"/>
      <c r="E8" s="5"/>
      <c r="F8" s="10"/>
      <c r="G8" s="5"/>
      <c r="H8" s="4"/>
      <c r="I8" s="67"/>
      <c r="J8" s="115"/>
    </row>
    <row r="9" spans="1:10" x14ac:dyDescent="0.35">
      <c r="A9" s="106"/>
      <c r="B9" s="106"/>
      <c r="C9" s="106"/>
      <c r="D9" s="106"/>
      <c r="E9" s="106"/>
      <c r="F9" s="107"/>
      <c r="G9" s="106"/>
      <c r="H9" s="106"/>
      <c r="I9" s="107"/>
      <c r="J9" s="115"/>
    </row>
    <row r="10" spans="1:10" ht="15" thickBot="1" x14ac:dyDescent="0.4">
      <c r="A10" s="106"/>
      <c r="B10" s="160" t="s">
        <v>38</v>
      </c>
      <c r="C10" s="109"/>
      <c r="D10" s="109"/>
      <c r="E10" s="109"/>
      <c r="F10" s="110"/>
      <c r="G10" s="109"/>
      <c r="H10" s="109"/>
      <c r="I10" s="110"/>
      <c r="J10" s="115"/>
    </row>
    <row r="11" spans="1:10" x14ac:dyDescent="0.35">
      <c r="A11" s="106"/>
      <c r="B11" s="106"/>
      <c r="C11" s="106"/>
      <c r="D11" s="106"/>
      <c r="E11" s="106"/>
      <c r="F11" s="107"/>
      <c r="G11" s="106"/>
      <c r="H11" s="106"/>
      <c r="I11" s="107"/>
      <c r="J11" s="115"/>
    </row>
    <row r="12" spans="1:10" x14ac:dyDescent="0.35">
      <c r="A12" s="106"/>
      <c r="B12" s="116" t="s">
        <v>400</v>
      </c>
      <c r="C12" s="106"/>
      <c r="D12" s="112" t="s">
        <v>269</v>
      </c>
      <c r="E12" s="112"/>
      <c r="F12" s="113"/>
      <c r="G12" s="113"/>
      <c r="H12" s="113"/>
      <c r="I12" s="113"/>
      <c r="J12" s="115"/>
    </row>
    <row r="13" spans="1:10" x14ac:dyDescent="0.35">
      <c r="A13" s="106"/>
      <c r="B13" s="106"/>
      <c r="C13" s="106"/>
      <c r="D13" s="106"/>
      <c r="E13" s="106"/>
      <c r="F13" s="107"/>
      <c r="G13" s="106"/>
      <c r="H13" s="106"/>
      <c r="I13" s="107"/>
      <c r="J13" s="115"/>
    </row>
    <row r="14" spans="1:10"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0" x14ac:dyDescent="0.35">
      <c r="A15" s="106"/>
      <c r="B15" s="106"/>
      <c r="C15" s="106"/>
      <c r="D15" s="106"/>
      <c r="E15" s="106"/>
      <c r="F15" s="107"/>
      <c r="G15" s="106"/>
      <c r="H15" s="106"/>
      <c r="I15" s="107"/>
      <c r="J15" s="115"/>
    </row>
    <row r="16" spans="1:10"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29" x14ac:dyDescent="0.35">
      <c r="A27" s="106"/>
      <c r="B27" s="106"/>
      <c r="C27" s="106"/>
      <c r="D27" s="155"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09"/>
      <c r="E30" s="109"/>
      <c r="F30" s="110"/>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76" t="s">
        <v>276</v>
      </c>
      <c r="E32" s="176"/>
      <c r="F32" s="176"/>
      <c r="G32" s="176"/>
      <c r="H32" s="176"/>
      <c r="I32" s="176"/>
      <c r="J32" s="150"/>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5" t="s">
        <v>160</v>
      </c>
      <c r="E38" s="156"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51"/>
      <c r="H41" s="151"/>
      <c r="I41" s="151"/>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5" t="s">
        <v>160</v>
      </c>
      <c r="E47" s="156"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09"/>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15"/>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5" t="s">
        <v>160</v>
      </c>
      <c r="E60" s="156"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5" t="s">
        <v>160</v>
      </c>
      <c r="E69" s="156"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09"/>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5" t="s">
        <v>160</v>
      </c>
      <c r="E80" s="156"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5" t="s">
        <v>160</v>
      </c>
      <c r="E89" s="156"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5" t="s">
        <v>160</v>
      </c>
      <c r="E98" s="156"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5" t="s">
        <v>160</v>
      </c>
      <c r="E107" s="156"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5" t="s">
        <v>160</v>
      </c>
      <c r="E116" s="156"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5" t="s">
        <v>160</v>
      </c>
      <c r="E125" s="156"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13"/>
      <c r="H128" s="113"/>
      <c r="I128" s="113"/>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5" t="s">
        <v>160</v>
      </c>
      <c r="E134" s="156"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09"/>
      <c r="D137" s="109"/>
      <c r="E137" s="109"/>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5" t="s">
        <v>160</v>
      </c>
      <c r="E145" s="156" t="s">
        <v>170</v>
      </c>
      <c r="F145" s="153" t="str">
        <f>IFERROR(VLOOKUP(E145,TablaIndicadores[[Código]:[Unidad de medida]],2,0),"")</f>
        <v>RCO54 Intermodal</v>
      </c>
      <c r="G145" s="153" t="str">
        <f>IFERROR(VLOOKUP(E145,TablaIndicadores[[Código]:[Unidad de medida]],3,0),"")</f>
        <v>RCO54:Conexiones intermodales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5" t="s">
        <v>160</v>
      </c>
      <c r="E154" s="156"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5" t="s">
        <v>160</v>
      </c>
      <c r="E163" s="156"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5" t="s">
        <v>160</v>
      </c>
      <c r="E172" s="156"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87" t="s">
        <v>293</v>
      </c>
      <c r="E175" s="187"/>
      <c r="F175" s="187"/>
      <c r="G175" s="187"/>
      <c r="H175" s="187"/>
      <c r="I175" s="187"/>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5" t="s">
        <v>160</v>
      </c>
      <c r="E181" s="156"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09"/>
      <c r="D184" s="109"/>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5" t="s">
        <v>160</v>
      </c>
      <c r="E192" s="156" t="s">
        <v>177</v>
      </c>
      <c r="F192" s="153" t="str">
        <f>IFERROR(VLOOKUP(E192,TablaIndicadores[[Código]:[Unidad de medida]],2,0),"")</f>
        <v>RCO 26: Infraestructuras verdes construidas
o mejoradas para la adaptación al cambio
climático*</v>
      </c>
      <c r="G192" s="153" t="str">
        <f>IFERROR(VLOOKUP(E192,TablaIndicadores[[Código]:[Unidad de medida]],3,0),"")</f>
        <v>RCO 26: Hectáreas</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5" t="s">
        <v>160</v>
      </c>
      <c r="E201" s="156" t="s">
        <v>176</v>
      </c>
      <c r="F201" s="153" t="str">
        <f>IFERROR(VLOOKUP(E201,TablaIndicadores[[Código]:[Unidad de medida]],2,0),"")</f>
        <v>RCO 24: Inversiones en sistemas nuevos o
mejorados de seguimiento, preparación,
alerta y respuesta ante catástrofes*</v>
      </c>
      <c r="G201" s="153" t="str">
        <f>IFERROR(VLOOKUP(E201,TablaIndicadores[[Código]:[Unidad de medida]],3,0),"")</f>
        <v>RCO 24: Euro</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5" t="s">
        <v>160</v>
      </c>
      <c r="E210" s="156" t="s">
        <v>176</v>
      </c>
      <c r="F210" s="153" t="str">
        <f>IFERROR(VLOOKUP(E210,TablaIndicadores[[Código]:[Unidad de medida]],2,0),"")</f>
        <v>RCO 24: Inversiones en sistemas nuevos o
mejorados de seguimiento, preparación,
alerta y respuesta ante catástrofes*</v>
      </c>
      <c r="G210" s="153" t="str">
        <f>IFERROR(VLOOKUP(E210,TablaIndicadores[[Código]:[Unidad de medida]],3,0),"")</f>
        <v>RCO 24: Euro</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5" t="s">
        <v>160</v>
      </c>
      <c r="E221" s="156"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5" t="s">
        <v>160</v>
      </c>
      <c r="E230" s="156"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5" t="s">
        <v>160</v>
      </c>
      <c r="E239" s="156"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5" t="s">
        <v>160</v>
      </c>
      <c r="E248" s="156"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5" t="s">
        <v>160</v>
      </c>
      <c r="E257" s="156"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09"/>
      <c r="D260" s="109"/>
      <c r="E260" s="109"/>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5" t="s">
        <v>160</v>
      </c>
      <c r="E268" s="156"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5" t="s">
        <v>160</v>
      </c>
      <c r="E277" s="156"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5" t="s">
        <v>160</v>
      </c>
      <c r="E286" s="156"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5" t="s">
        <v>160</v>
      </c>
      <c r="E295" s="156"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5" t="s">
        <v>160</v>
      </c>
      <c r="E304" s="156"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5" t="s">
        <v>160</v>
      </c>
      <c r="E315" s="156"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5" t="s">
        <v>160</v>
      </c>
      <c r="E324" s="156"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5" t="s">
        <v>160</v>
      </c>
      <c r="E333" s="156"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09"/>
      <c r="D338" s="109"/>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5" t="s">
        <v>160</v>
      </c>
      <c r="E346" s="156"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5" t="s">
        <v>160</v>
      </c>
      <c r="E355" s="156"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5" t="s">
        <v>160</v>
      </c>
      <c r="E364" s="156"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09"/>
      <c r="D369" s="109"/>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5" t="s">
        <v>160</v>
      </c>
      <c r="E377" s="156"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5" t="s">
        <v>160</v>
      </c>
      <c r="E386" s="156"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5" t="s">
        <v>160</v>
      </c>
      <c r="E395" s="156"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5" t="s">
        <v>160</v>
      </c>
      <c r="E404" s="156"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19"/>
      <c r="B406" s="119"/>
      <c r="C406" s="119"/>
      <c r="D406" s="119"/>
      <c r="E406" s="119"/>
      <c r="F406" s="120"/>
      <c r="G406" s="119"/>
      <c r="H406" s="119"/>
      <c r="I406" s="120"/>
      <c r="J406" s="115"/>
    </row>
    <row r="407" spans="1:10" ht="15.5" x14ac:dyDescent="0.35">
      <c r="A407" s="4"/>
      <c r="B407" s="5" t="s">
        <v>789</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790</v>
      </c>
      <c r="H409" s="180"/>
      <c r="I409" s="159">
        <f ca="1">TablaRPresupuestoAI[[#Totals],[Proyecto9]]</f>
        <v>0</v>
      </c>
      <c r="J409" s="115"/>
    </row>
    <row r="410" spans="1:10" x14ac:dyDescent="0.35">
      <c r="A410" s="121"/>
      <c r="B410" s="121"/>
      <c r="C410" s="121"/>
      <c r="D410" s="121"/>
      <c r="E410" s="121"/>
      <c r="F410" s="122"/>
      <c r="G410" s="121"/>
      <c r="H410" s="121"/>
      <c r="I410" s="122"/>
      <c r="J410" s="123"/>
    </row>
  </sheetData>
  <sheetProtection algorithmName="SHA-512" hashValue="E3xAkzQ1w6K/FjdRLgT19HuL0SiTPHRqOPm7w+vLd/HR+n8+JbBEXw0Zq16IsjLVqC94jIkL80/sDs5zTdjT2g==" saltValue="km411xH0m7FsKT3XsleROA==" spinCount="100000" sheet="1" objects="1" scenarios="1" selectLockedCells="1"/>
  <mergeCells count="57">
    <mergeCell ref="G409:H409"/>
    <mergeCell ref="F391:H391"/>
    <mergeCell ref="F400:H400"/>
    <mergeCell ref="F342:H342"/>
    <mergeCell ref="F351:H351"/>
    <mergeCell ref="D358:I358"/>
    <mergeCell ref="F360:H360"/>
    <mergeCell ref="F373:H373"/>
    <mergeCell ref="F382:H382"/>
    <mergeCell ref="D340:I340"/>
    <mergeCell ref="F244:H244"/>
    <mergeCell ref="F253:H253"/>
    <mergeCell ref="F264:H264"/>
    <mergeCell ref="F273:H273"/>
    <mergeCell ref="F282:H282"/>
    <mergeCell ref="F291:H291"/>
    <mergeCell ref="F300:H300"/>
    <mergeCell ref="F311:H311"/>
    <mergeCell ref="F320:H320"/>
    <mergeCell ref="D327:I327"/>
    <mergeCell ref="F329:H329"/>
    <mergeCell ref="F235:H235"/>
    <mergeCell ref="D186:I186"/>
    <mergeCell ref="F188:H188"/>
    <mergeCell ref="D195:I195"/>
    <mergeCell ref="F197:H197"/>
    <mergeCell ref="D204:I204"/>
    <mergeCell ref="F206:H206"/>
    <mergeCell ref="D215:I215"/>
    <mergeCell ref="F217:H217"/>
    <mergeCell ref="D224:I224"/>
    <mergeCell ref="F226:H226"/>
    <mergeCell ref="D233:I233"/>
    <mergeCell ref="F177:H177"/>
    <mergeCell ref="F85:H85"/>
    <mergeCell ref="F94:H94"/>
    <mergeCell ref="F103:H103"/>
    <mergeCell ref="F112:H112"/>
    <mergeCell ref="F121:H121"/>
    <mergeCell ref="F130:H130"/>
    <mergeCell ref="F141:H141"/>
    <mergeCell ref="F150:H150"/>
    <mergeCell ref="F159:H159"/>
    <mergeCell ref="F168:H168"/>
    <mergeCell ref="D175:I175"/>
    <mergeCell ref="F76:H76"/>
    <mergeCell ref="E3:I3"/>
    <mergeCell ref="E4:I5"/>
    <mergeCell ref="F14:H14"/>
    <mergeCell ref="F23:H23"/>
    <mergeCell ref="D32:I32"/>
    <mergeCell ref="F34:H34"/>
    <mergeCell ref="F43:H43"/>
    <mergeCell ref="D54:I54"/>
    <mergeCell ref="F56:H56"/>
    <mergeCell ref="D63:I63"/>
    <mergeCell ref="F65:H65"/>
  </mergeCells>
  <conditionalFormatting sqref="I18:I19">
    <cfRule type="containsText" dxfId="83" priority="41" operator="containsText" text="Rellene con">
      <formula>NOT(ISERROR(SEARCH("Rellene con",I18)))</formula>
    </cfRule>
  </conditionalFormatting>
  <conditionalFormatting sqref="I27:I28">
    <cfRule type="containsText" dxfId="82" priority="40" operator="containsText" text="Rellene con">
      <formula>NOT(ISERROR(SEARCH("Rellene con",I27)))</formula>
    </cfRule>
  </conditionalFormatting>
  <conditionalFormatting sqref="I38:I39">
    <cfRule type="containsText" dxfId="81" priority="39" operator="containsText" text="Rellene con">
      <formula>NOT(ISERROR(SEARCH("Rellene con",I38)))</formula>
    </cfRule>
  </conditionalFormatting>
  <conditionalFormatting sqref="I47:I48">
    <cfRule type="containsText" dxfId="80" priority="38" operator="containsText" text="Rellene con">
      <formula>NOT(ISERROR(SEARCH("Rellene con",I47)))</formula>
    </cfRule>
  </conditionalFormatting>
  <conditionalFormatting sqref="I60:I61">
    <cfRule type="containsText" dxfId="79" priority="37" operator="containsText" text="Rellene con">
      <formula>NOT(ISERROR(SEARCH("Rellene con",I60)))</formula>
    </cfRule>
  </conditionalFormatting>
  <conditionalFormatting sqref="I69:I70">
    <cfRule type="containsText" dxfId="78" priority="36" operator="containsText" text="Rellene con">
      <formula>NOT(ISERROR(SEARCH("Rellene con",I69)))</formula>
    </cfRule>
  </conditionalFormatting>
  <conditionalFormatting sqref="I80:I81">
    <cfRule type="containsText" dxfId="77" priority="35" operator="containsText" text="Rellene con">
      <formula>NOT(ISERROR(SEARCH("Rellene con",I80)))</formula>
    </cfRule>
  </conditionalFormatting>
  <conditionalFormatting sqref="I89:I90">
    <cfRule type="containsText" dxfId="76" priority="34" operator="containsText" text="Rellene con">
      <formula>NOT(ISERROR(SEARCH("Rellene con",I89)))</formula>
    </cfRule>
  </conditionalFormatting>
  <conditionalFormatting sqref="I98:I99">
    <cfRule type="containsText" dxfId="75" priority="33" operator="containsText" text="Rellene con">
      <formula>NOT(ISERROR(SEARCH("Rellene con",I98)))</formula>
    </cfRule>
  </conditionalFormatting>
  <conditionalFormatting sqref="I107:I108">
    <cfRule type="containsText" dxfId="74" priority="32" operator="containsText" text="Rellene con">
      <formula>NOT(ISERROR(SEARCH("Rellene con",I107)))</formula>
    </cfRule>
  </conditionalFormatting>
  <conditionalFormatting sqref="I116:I117">
    <cfRule type="containsText" dxfId="73" priority="31" operator="containsText" text="Rellene con">
      <formula>NOT(ISERROR(SEARCH("Rellene con",I116)))</formula>
    </cfRule>
  </conditionalFormatting>
  <conditionalFormatting sqref="I125:I126">
    <cfRule type="containsText" dxfId="72" priority="30" operator="containsText" text="Rellene con">
      <formula>NOT(ISERROR(SEARCH("Rellene con",I125)))</formula>
    </cfRule>
  </conditionalFormatting>
  <conditionalFormatting sqref="I134:I135">
    <cfRule type="containsText" dxfId="71" priority="29" operator="containsText" text="Rellene con">
      <formula>NOT(ISERROR(SEARCH("Rellene con",I134)))</formula>
    </cfRule>
  </conditionalFormatting>
  <conditionalFormatting sqref="I145:I146">
    <cfRule type="containsText" dxfId="70" priority="28" operator="containsText" text="Rellene con">
      <formula>NOT(ISERROR(SEARCH("Rellene con",I145)))</formula>
    </cfRule>
  </conditionalFormatting>
  <conditionalFormatting sqref="I154:I155">
    <cfRule type="containsText" dxfId="69" priority="27" operator="containsText" text="Rellene con">
      <formula>NOT(ISERROR(SEARCH("Rellene con",I154)))</formula>
    </cfRule>
  </conditionalFormatting>
  <conditionalFormatting sqref="I163:I164">
    <cfRule type="containsText" dxfId="68" priority="26" operator="containsText" text="Rellene con">
      <formula>NOT(ISERROR(SEARCH("Rellene con",I163)))</formula>
    </cfRule>
  </conditionalFormatting>
  <conditionalFormatting sqref="I172:I173">
    <cfRule type="containsText" dxfId="67" priority="25" operator="containsText" text="Rellene con">
      <formula>NOT(ISERROR(SEARCH("Rellene con",I172)))</formula>
    </cfRule>
  </conditionalFormatting>
  <conditionalFormatting sqref="I181:I182">
    <cfRule type="containsText" dxfId="66" priority="24" operator="containsText" text="Rellene con">
      <formula>NOT(ISERROR(SEARCH("Rellene con",I181)))</formula>
    </cfRule>
  </conditionalFormatting>
  <conditionalFormatting sqref="I192:I193">
    <cfRule type="containsText" dxfId="65" priority="23" operator="containsText" text="Rellene con">
      <formula>NOT(ISERROR(SEARCH("Rellene con",I192)))</formula>
    </cfRule>
  </conditionalFormatting>
  <conditionalFormatting sqref="I201:I202">
    <cfRule type="containsText" dxfId="64" priority="22" operator="containsText" text="Rellene con">
      <formula>NOT(ISERROR(SEARCH("Rellene con",I201)))</formula>
    </cfRule>
  </conditionalFormatting>
  <conditionalFormatting sqref="I210:I211">
    <cfRule type="containsText" dxfId="63" priority="21" operator="containsText" text="Rellene con">
      <formula>NOT(ISERROR(SEARCH("Rellene con",I210)))</formula>
    </cfRule>
  </conditionalFormatting>
  <conditionalFormatting sqref="I221:I222">
    <cfRule type="containsText" dxfId="62" priority="20" operator="containsText" text="Rellene con">
      <formula>NOT(ISERROR(SEARCH("Rellene con",I221)))</formula>
    </cfRule>
  </conditionalFormatting>
  <conditionalFormatting sqref="I230:I231">
    <cfRule type="containsText" dxfId="61" priority="19" operator="containsText" text="Rellene con">
      <formula>NOT(ISERROR(SEARCH("Rellene con",I230)))</formula>
    </cfRule>
  </conditionalFormatting>
  <conditionalFormatting sqref="I239:I240">
    <cfRule type="containsText" dxfId="60" priority="18" operator="containsText" text="Rellene con">
      <formula>NOT(ISERROR(SEARCH("Rellene con",I239)))</formula>
    </cfRule>
  </conditionalFormatting>
  <conditionalFormatting sqref="I248:I249">
    <cfRule type="containsText" dxfId="59" priority="17" operator="containsText" text="Rellene con">
      <formula>NOT(ISERROR(SEARCH("Rellene con",I248)))</formula>
    </cfRule>
  </conditionalFormatting>
  <conditionalFormatting sqref="I257:I258">
    <cfRule type="containsText" dxfId="58" priority="16" operator="containsText" text="Rellene con">
      <formula>NOT(ISERROR(SEARCH("Rellene con",I257)))</formula>
    </cfRule>
  </conditionalFormatting>
  <conditionalFormatting sqref="I268:I269">
    <cfRule type="containsText" dxfId="57" priority="15" operator="containsText" text="Rellene con">
      <formula>NOT(ISERROR(SEARCH("Rellene con",I268)))</formula>
    </cfRule>
  </conditionalFormatting>
  <conditionalFormatting sqref="I277:I278">
    <cfRule type="containsText" dxfId="56" priority="14" operator="containsText" text="Rellene con">
      <formula>NOT(ISERROR(SEARCH("Rellene con",I277)))</formula>
    </cfRule>
  </conditionalFormatting>
  <conditionalFormatting sqref="I286:I287">
    <cfRule type="containsText" dxfId="55" priority="13" operator="containsText" text="Rellene con">
      <formula>NOT(ISERROR(SEARCH("Rellene con",I286)))</formula>
    </cfRule>
  </conditionalFormatting>
  <conditionalFormatting sqref="I295:I296">
    <cfRule type="containsText" dxfId="54" priority="12" operator="containsText" text="Rellene con">
      <formula>NOT(ISERROR(SEARCH("Rellene con",I295)))</formula>
    </cfRule>
  </conditionalFormatting>
  <conditionalFormatting sqref="I304:I305">
    <cfRule type="containsText" dxfId="53" priority="11" operator="containsText" text="Rellene con">
      <formula>NOT(ISERROR(SEARCH("Rellene con",I304)))</formula>
    </cfRule>
  </conditionalFormatting>
  <conditionalFormatting sqref="I315:I316">
    <cfRule type="containsText" dxfId="52" priority="10" operator="containsText" text="Rellene con">
      <formula>NOT(ISERROR(SEARCH("Rellene con",I315)))</formula>
    </cfRule>
  </conditionalFormatting>
  <conditionalFormatting sqref="I324:I325">
    <cfRule type="containsText" dxfId="51" priority="9" operator="containsText" text="Rellene con">
      <formula>NOT(ISERROR(SEARCH("Rellene con",I324)))</formula>
    </cfRule>
  </conditionalFormatting>
  <conditionalFormatting sqref="I333:I334">
    <cfRule type="containsText" dxfId="50" priority="8" operator="containsText" text="Rellene con">
      <formula>NOT(ISERROR(SEARCH("Rellene con",I333)))</formula>
    </cfRule>
  </conditionalFormatting>
  <conditionalFormatting sqref="I346:I347">
    <cfRule type="containsText" dxfId="49" priority="7" operator="containsText" text="Rellene con">
      <formula>NOT(ISERROR(SEARCH("Rellene con",I346)))</formula>
    </cfRule>
  </conditionalFormatting>
  <conditionalFormatting sqref="I355:I356">
    <cfRule type="containsText" dxfId="48" priority="6" operator="containsText" text="Rellene con">
      <formula>NOT(ISERROR(SEARCH("Rellene con",I355)))</formula>
    </cfRule>
  </conditionalFormatting>
  <conditionalFormatting sqref="I364:I365">
    <cfRule type="containsText" dxfId="47" priority="5" operator="containsText" text="Rellene con">
      <formula>NOT(ISERROR(SEARCH("Rellene con",I364)))</formula>
    </cfRule>
  </conditionalFormatting>
  <conditionalFormatting sqref="I377:I378">
    <cfRule type="containsText" dxfId="46" priority="4" operator="containsText" text="Rellene con">
      <formula>NOT(ISERROR(SEARCH("Rellene con",I377)))</formula>
    </cfRule>
  </conditionalFormatting>
  <conditionalFormatting sqref="I386:I387">
    <cfRule type="containsText" dxfId="45" priority="3" operator="containsText" text="Rellene con">
      <formula>NOT(ISERROR(SEARCH("Rellene con",I386)))</formula>
    </cfRule>
  </conditionalFormatting>
  <conditionalFormatting sqref="I395:I396">
    <cfRule type="containsText" dxfId="44" priority="2" operator="containsText" text="Rellene con">
      <formula>NOT(ISERROR(SEARCH("Rellene con",I395)))</formula>
    </cfRule>
  </conditionalFormatting>
  <conditionalFormatting sqref="I404:I405">
    <cfRule type="containsText" dxfId="43" priority="1" operator="containsText" text="Rellene con">
      <formula>NOT(ISERROR(SEARCH("Rellene con",I404)))</formula>
    </cfRule>
  </conditionalFormatting>
  <conditionalFormatting sqref="I408">
    <cfRule type="containsText" dxfId="42" priority="42" operator="containsText" text="Rellene un indicador">
      <formula>NOT(ISERROR(SEARCH("Rellene un indicador",I408)))</formula>
    </cfRule>
  </conditionalFormatting>
  <dataValidations count="52">
    <dataValidation type="list" allowBlank="1" showInputMessage="1" showErrorMessage="1" sqref="E12:E13 E21:E22 E398:E399 E41:E42 E309 E33 E74:E75 E83:E84 E92:E93 E101:E102 E110:E111 E119:E120 E128:E129 E139:E140 E148:E149 E157:E158 E166:E167 E55 E187 E196 E205 E216 E225 E234 E242:E243 E251:E252 E262:E263 E271:E272 E280:E281 E289:E290 E298:E299 E64 E318:E319 E176 E328 E349:E350 E341 E371:E372 E380:E381 E389:E390 E359" xr:uid="{79E23EDF-8113-4985-974D-AB19812A7B5A}">
      <formula1>INDIRECT($E$8)</formula1>
    </dataValidation>
    <dataValidation type="custom" allowBlank="1" showInputMessage="1" showErrorMessage="1" sqref="G40" xr:uid="{A8FA80F7-1518-4349-98C8-2B2AC3AE5BA8}">
      <formula1>IF(B35="No Incluir",G40="",TRUE)</formula1>
    </dataValidation>
    <dataValidation type="custom" allowBlank="1" showInputMessage="1" showErrorMessage="1" sqref="G109" xr:uid="{2AC92B51-9435-4A45-9A8F-40576DB2A6B7}">
      <formula1>IF(B105="No Incluir",G109="",TRUE)</formula1>
    </dataValidation>
    <dataValidation type="custom" allowBlank="1" showInputMessage="1" showErrorMessage="1" sqref="G165" xr:uid="{54556848-AB44-40F3-A837-56E770BCF5B5}">
      <formula1>IF(B159="No Incluir",G165="",TRUE)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34230066-5EFD-4783-BC2D-61AD0CDAA776}">
      <formula1>IF(B20="Incluir",E24&gt;=0,E24="")</formula1>
    </dataValidation>
    <dataValidation type="custom" allowBlank="1" showInputMessage="1" showErrorMessage="1" sqref="H82 H20 H29 H62 H71" xr:uid="{0EDAFCD4-0450-4804-A0EE-6C2892E4F917}">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E401" xr:uid="{2EAC6113-3D8D-4411-9051-55678C1EA86E}">
      <formula1>IF(B22="Incluir",E15&gt;=0,E15="")</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8EFB49B7-D8C0-4F76-AD08-95CDAD3A42B8}">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80860253-401F-4FDC-B4AA-A111B314D5EF}">
      <formula1>IF(B216="Incluir",E207&gt;=0,E207="")</formula1>
    </dataValidation>
    <dataValidation type="list" allowBlank="1" showInputMessage="1" showErrorMessage="1" sqref="E8 E50 E336 E367" xr:uid="{4FAD177F-1D03-423D-B46C-1233095E6EB0}">
      <formula1>#REF!</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C95D4E91-0677-4F83-A63A-AEE83D58E12B}">
      <formula1>IF(B12="Incluir",E14&gt;=0,OR(E14="",E14=0))</formula1>
    </dataValidation>
    <dataValidation type="list" showInputMessage="1" showErrorMessage="1" sqref="E18 E27" xr:uid="{E3075C9F-F713-42BA-ABC8-16279FC6F74E}">
      <formula1>"RCO14"</formula1>
    </dataValidation>
    <dataValidation type="list" showInputMessage="1" showErrorMessage="1" sqref="E19 E28" xr:uid="{A9864529-9181-409B-BBA9-67AEEE645A89}">
      <formula1>"RCR11"</formula1>
    </dataValidation>
    <dataValidation type="list" showInputMessage="1" showErrorMessage="1" sqref="E38 E47" xr:uid="{E7D27945-68EE-4FAB-83A6-735FC77FA5E8}">
      <formula1>"RCO01"</formula1>
    </dataValidation>
    <dataValidation type="list" showInputMessage="1" showErrorMessage="1" sqref="E39 E48" xr:uid="{CCCB49D9-E5A4-406F-8F79-EDDC8F23854F}">
      <formula1>"RCR19"</formula1>
    </dataValidation>
    <dataValidation type="list" showInputMessage="1" showErrorMessage="1" sqref="E60 E69" xr:uid="{DD14A85C-28BC-47DF-ACF8-4394488E24BD}">
      <formula1>"RCO19"</formula1>
    </dataValidation>
    <dataValidation type="list" showInputMessage="1" showErrorMessage="1" sqref="E61 E70" xr:uid="{FAD2B821-58FD-4887-9CF5-E2100B3A2D9A}">
      <formula1>"RCR26"</formula1>
    </dataValidation>
    <dataValidation type="list" showInputMessage="1" showErrorMessage="1" sqref="E80 E89 E98 E107 E116 E125 E134" xr:uid="{C5A7DE64-2A27-4EFC-9D1B-45E209003FB2}">
      <formula1>"RCO22"</formula1>
    </dataValidation>
    <dataValidation type="list" showInputMessage="1" showErrorMessage="1" sqref="E81 E90 E99 E108 E117 E126 E135" xr:uid="{024C5313-3B43-45E5-8F8B-171E3F3402C7}">
      <formula1>"RCR32"</formula1>
    </dataValidation>
    <dataValidation type="list" showInputMessage="1" showErrorMessage="1" sqref="E145" xr:uid="{71F04D2D-F133-43EA-B3A5-2C37372A4C08}">
      <formula1>"RCO54,RCO57,RCO59"</formula1>
    </dataValidation>
    <dataValidation type="list" showInputMessage="1" showErrorMessage="1" sqref="E146 E155 E173 E182" xr:uid="{65F1F977-8155-4594-824C-60591966B206}">
      <formula1>"RCR62"</formula1>
    </dataValidation>
    <dataValidation type="list" showInputMessage="1" showErrorMessage="1" sqref="E154" xr:uid="{5312ECE5-731E-4ED7-A6CF-FCFEEAD73941}">
      <formula1>"RCO57"</formula1>
    </dataValidation>
    <dataValidation type="list" showInputMessage="1" showErrorMessage="1" sqref="E163" xr:uid="{DB5678B7-DB1E-47C3-978E-4BF6D80B2A0C}">
      <formula1>"RCO58"</formula1>
    </dataValidation>
    <dataValidation type="list" showInputMessage="1" showErrorMessage="1" sqref="E164" xr:uid="{78EF937B-14F1-4558-AFDD-815D00D6F0B7}">
      <formula1>"RCR64"</formula1>
    </dataValidation>
    <dataValidation type="list" showInputMessage="1" showErrorMessage="1" sqref="E172 E181" xr:uid="{956E21ED-38EE-403A-8E17-AA8852394801}">
      <formula1>"RCO54,RCO57"</formula1>
    </dataValidation>
    <dataValidation type="list" showInputMessage="1" showErrorMessage="1" sqref="E192 E201 E210" xr:uid="{B2CFC1F3-703E-414A-AD32-ECCFAF2219F7}">
      <formula1>"RCO24,RCO26"</formula1>
    </dataValidation>
    <dataValidation type="list" showInputMessage="1" showErrorMessage="1" sqref="E193" xr:uid="{2F9E752D-FE77-484F-882E-E48A2EB19A3A}">
      <formula1>"RCR35"</formula1>
    </dataValidation>
    <dataValidation type="list" showInputMessage="1" showErrorMessage="1" sqref="E202" xr:uid="{45A82B44-6B7E-4D64-B19C-3E19E80FECE9}">
      <formula1>"RCR36"</formula1>
    </dataValidation>
    <dataValidation type="list" showInputMessage="1" showErrorMessage="1" sqref="E211" xr:uid="{1BF4BB96-0326-4D16-9D5F-7B69098A913C}">
      <formula1>"RCR37"</formula1>
    </dataValidation>
    <dataValidation type="list" showInputMessage="1" showErrorMessage="1" sqref="E221 E230" xr:uid="{FEE8B724-194F-4F5A-B47A-74B13B98652E}">
      <formula1>"RCO30"</formula1>
    </dataValidation>
    <dataValidation type="list" showInputMessage="1" showErrorMessage="1" sqref="E222 E231" xr:uid="{B3336460-6000-4E56-93B2-063454EEAE5A}">
      <formula1>"RCR41"</formula1>
    </dataValidation>
    <dataValidation type="list" showInputMessage="1" showErrorMessage="1" sqref="E239" xr:uid="{1CCD83EA-1BF3-42C8-B3B1-B5D8F65BB390}">
      <formula1>"RCO30,RCO31,RCO32"</formula1>
    </dataValidation>
    <dataValidation type="list" showInputMessage="1" showErrorMessage="1" sqref="E240" xr:uid="{8C4DE86A-9D0C-4E2B-BDE2-F7C924DB2E57}">
      <formula1>"RCR41,RCR42"</formula1>
    </dataValidation>
    <dataValidation type="list" showInputMessage="1" showErrorMessage="1" sqref="E248 E257" xr:uid="{C10391D2-6BDE-4814-8C8C-18181EDCB8B3}">
      <formula1>"RCO31,RCO32"</formula1>
    </dataValidation>
    <dataValidation type="list" showInputMessage="1" showErrorMessage="1" sqref="E249 E258" xr:uid="{3FCB761B-D79E-4373-834B-E9E0038032BE}">
      <formula1>"RCR42"</formula1>
    </dataValidation>
    <dataValidation type="list" showInputMessage="1" showErrorMessage="1" sqref="E268 E277 E286" xr:uid="{7C881678-8A17-494C-9A56-82DE7E6FE19E}">
      <formula1>"RCO34,RCO107"</formula1>
    </dataValidation>
    <dataValidation type="list" showInputMessage="1" showErrorMessage="1" sqref="E269 E278 E287" xr:uid="{825FFD38-798C-4992-9676-014A4E352809}">
      <formula1>"RCR47,RCR103"</formula1>
    </dataValidation>
    <dataValidation type="list" showInputMessage="1" showErrorMessage="1" sqref="E295 E304 E315 E324" xr:uid="{CA906A8B-DC2E-4CD6-9B46-00933430EFF8}">
      <formula1>"RCO38"</formula1>
    </dataValidation>
    <dataValidation type="list" showInputMessage="1" showErrorMessage="1" sqref="E296 E305" xr:uid="{6F08B31D-62E6-444B-A7EA-69116E4724E8}">
      <formula1>"RCR52"</formula1>
    </dataValidation>
    <dataValidation type="list" showInputMessage="1" showErrorMessage="1" sqref="E316" xr:uid="{1BF549C1-D9AF-497B-8EF0-E12A813A0F39}">
      <formula1>"RCR50"</formula1>
    </dataValidation>
    <dataValidation type="list" showInputMessage="1" showErrorMessage="1" sqref="E325" xr:uid="{5F728680-AD2B-4DDB-A956-B535B36240E4}">
      <formula1>"RCR95"</formula1>
    </dataValidation>
    <dataValidation type="list" allowBlank="1" showInputMessage="1" showErrorMessage="1" sqref="E333" xr:uid="{C59CC9F8-723B-4430-A3D2-590D723F8433}">
      <formula1>"RCO38"</formula1>
    </dataValidation>
    <dataValidation type="list" showInputMessage="1" showErrorMessage="1" sqref="E334" xr:uid="{3B53EE58-B9B5-47AE-8D3D-578D2E108289}">
      <formula1>"RCR50,RCR95"</formula1>
    </dataValidation>
    <dataValidation type="list" showInputMessage="1" showErrorMessage="1" sqref="E364 E355" xr:uid="{112B7403-D1D3-419C-A600-CD2260B560E9}">
      <formula1>"RCO113"</formula1>
    </dataValidation>
    <dataValidation type="list" showInputMessage="1" showErrorMessage="1" sqref="E365 E356" xr:uid="{790C3B4D-ABE7-46EB-B001-77C7E5768F7E}">
      <formula1>"ESR113"</formula1>
    </dataValidation>
    <dataValidation type="list" showInputMessage="1" showErrorMessage="1" sqref="E377 E386" xr:uid="{08428E61-7BAD-4AAB-9FBC-43F143DECF1E}">
      <formula1>"RCO77"</formula1>
    </dataValidation>
    <dataValidation type="list" showInputMessage="1" showErrorMessage="1" sqref="E378 E387 E396 E405" xr:uid="{64396C48-AD1F-4EDF-A9C1-DE1139E6023D}">
      <formula1>"RCR77"</formula1>
    </dataValidation>
    <dataValidation type="list" showInputMessage="1" showErrorMessage="1" sqref="E395 E404" xr:uid="{06A2048D-4D49-491D-B394-75D1ACD0BF80}">
      <formula1>"RCO77,RCO114"</formula1>
    </dataValidation>
    <dataValidation type="list" showInputMessage="1" showErrorMessage="1" sqref="E346" xr:uid="{8001D1EA-FF7E-4398-8F9A-2314D9946F7B}">
      <formula1>"RCO65"</formula1>
    </dataValidation>
    <dataValidation type="list" showInputMessage="1" showErrorMessage="1" sqref="E347" xr:uid="{26018A57-6548-4B4D-8EC3-D6CE1052CCBF}">
      <formula1>"RCR67"</formula1>
    </dataValidation>
    <dataValidation type="list" allowBlank="1" showInputMessage="1" showErrorMessage="1" sqref="E407" xr:uid="{32F0E88E-1DAD-4A81-B88B-33CC80817268}">
      <formula1>#REF!</formula1>
    </dataValidation>
    <dataValidation type="decimal" allowBlank="1" showInputMessage="1" showErrorMessage="1" errorTitle="Cantidad" error="Rellene con un valor positivo." sqref="H18:H19 H27:H28 H38:H39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395:H396 H404:H405" xr:uid="{941ECCC9-6E0E-45C2-8466-08DB31AF276C}">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4575168F-2C3B-455B-B53A-90CE0E179502}">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6705EC-1C8D-4B99-9661-38F035200882}">
  <sheetPr>
    <pageSetUpPr fitToPage="1"/>
  </sheetPr>
  <dimension ref="A1:J410"/>
  <sheetViews>
    <sheetView zoomScale="85" zoomScaleNormal="85" workbookViewId="0">
      <selection activeCell="E3" sqref="E3:I3"/>
    </sheetView>
  </sheetViews>
  <sheetFormatPr baseColWidth="10" defaultColWidth="10.7265625" defaultRowHeight="14.5" x14ac:dyDescent="0.35"/>
  <cols>
    <col min="1" max="1" width="4" customWidth="1"/>
    <col min="2" max="2" width="9.54296875" customWidth="1"/>
    <col min="3" max="3" width="3" customWidth="1"/>
    <col min="4" max="4" width="19.26953125" customWidth="1"/>
    <col min="5" max="5" width="18.54296875" customWidth="1"/>
    <col min="6" max="6" width="49.7265625" style="1" customWidth="1"/>
    <col min="7" max="7" width="26.26953125" customWidth="1"/>
    <col min="8" max="8" width="17.81640625" customWidth="1"/>
    <col min="9" max="9" width="17.81640625" style="1" customWidth="1"/>
  </cols>
  <sheetData>
    <row r="1" spans="1:10" ht="55.5" customHeight="1" x14ac:dyDescent="0.35">
      <c r="A1" s="106"/>
      <c r="B1" s="106"/>
      <c r="C1" s="106"/>
      <c r="D1" s="106"/>
      <c r="E1" s="106"/>
      <c r="F1" s="107"/>
      <c r="G1" s="106"/>
      <c r="H1" s="106"/>
      <c r="I1" s="107"/>
      <c r="J1" s="115"/>
    </row>
    <row r="2" spans="1:10" x14ac:dyDescent="0.35">
      <c r="A2" s="106"/>
      <c r="B2" s="106"/>
      <c r="C2" s="106"/>
      <c r="D2" s="106"/>
      <c r="E2" s="106"/>
      <c r="F2" s="107"/>
      <c r="G2" s="106"/>
      <c r="H2" s="106"/>
      <c r="I2" s="107"/>
      <c r="J2" s="115"/>
    </row>
    <row r="3" spans="1:10" ht="34.15" customHeight="1" x14ac:dyDescent="0.35">
      <c r="A3" s="106"/>
      <c r="B3" s="106"/>
      <c r="C3" s="106"/>
      <c r="D3" s="108" t="s">
        <v>267</v>
      </c>
      <c r="E3" s="181"/>
      <c r="F3" s="182"/>
      <c r="G3" s="182"/>
      <c r="H3" s="182"/>
      <c r="I3" s="183"/>
      <c r="J3" s="115"/>
    </row>
    <row r="4" spans="1:10" x14ac:dyDescent="0.35">
      <c r="A4" s="106"/>
      <c r="B4" s="106"/>
      <c r="C4" s="106"/>
      <c r="D4" s="106"/>
      <c r="E4" s="184" t="str">
        <f>IF(OR(E3="",E3=0),"Este proyecto no se incluirá en la estrategia. Rellene la casilla título para que sea tenido en cuenta. Verifique en el resumen los proyectos si la información se ha incluido correctamente","Proyecto incluido en la estrategia. Borre todos los datos, incluido el título si no desea que sea tenido en cuenta")</f>
        <v>Este proyecto no se incluirá en la estrategia. Rellene la casilla título para que sea tenido en cuenta. Verifique en el resumen los proyectos si la información se ha incluido correctamente</v>
      </c>
      <c r="F4" s="184"/>
      <c r="G4" s="184"/>
      <c r="H4" s="184"/>
      <c r="I4" s="184"/>
      <c r="J4" s="115"/>
    </row>
    <row r="5" spans="1:10" x14ac:dyDescent="0.35">
      <c r="A5" s="106"/>
      <c r="B5" s="106"/>
      <c r="C5" s="106"/>
      <c r="D5" s="106"/>
      <c r="E5" s="185"/>
      <c r="F5" s="185"/>
      <c r="G5" s="185"/>
      <c r="H5" s="185"/>
      <c r="I5" s="185"/>
      <c r="J5" s="115"/>
    </row>
    <row r="6" spans="1:10" x14ac:dyDescent="0.35">
      <c r="A6" s="106"/>
      <c r="B6" s="106"/>
      <c r="C6" s="106"/>
      <c r="D6" s="106"/>
      <c r="E6" s="106"/>
      <c r="F6" s="107"/>
      <c r="G6" s="106"/>
      <c r="H6" s="106"/>
      <c r="I6" s="107"/>
      <c r="J6" s="115"/>
    </row>
    <row r="7" spans="1:10" x14ac:dyDescent="0.35">
      <c r="A7" s="106"/>
      <c r="B7" s="106"/>
      <c r="C7" s="106"/>
      <c r="D7" s="106"/>
      <c r="E7" s="106"/>
      <c r="F7" s="107"/>
      <c r="G7" s="106"/>
      <c r="H7" s="106"/>
      <c r="I7" s="107"/>
      <c r="J7" s="115"/>
    </row>
    <row r="8" spans="1:10" ht="15.5" x14ac:dyDescent="0.35">
      <c r="A8" s="4"/>
      <c r="B8" s="5" t="s">
        <v>28</v>
      </c>
      <c r="C8" s="5"/>
      <c r="D8" s="5"/>
      <c r="E8" s="5"/>
      <c r="F8" s="10"/>
      <c r="G8" s="5"/>
      <c r="H8" s="4"/>
      <c r="I8" s="67"/>
      <c r="J8" s="115"/>
    </row>
    <row r="9" spans="1:10" x14ac:dyDescent="0.35">
      <c r="A9" s="106"/>
      <c r="B9" s="106"/>
      <c r="C9" s="106"/>
      <c r="D9" s="106"/>
      <c r="E9" s="106"/>
      <c r="F9" s="107"/>
      <c r="G9" s="106"/>
      <c r="H9" s="106"/>
      <c r="I9" s="107"/>
      <c r="J9" s="115"/>
    </row>
    <row r="10" spans="1:10" ht="15" thickBot="1" x14ac:dyDescent="0.4">
      <c r="A10" s="106"/>
      <c r="B10" s="160" t="s">
        <v>38</v>
      </c>
      <c r="C10" s="109"/>
      <c r="D10" s="109"/>
      <c r="E10" s="109"/>
      <c r="F10" s="110"/>
      <c r="G10" s="109"/>
      <c r="H10" s="109"/>
      <c r="I10" s="110"/>
      <c r="J10" s="115"/>
    </row>
    <row r="11" spans="1:10" x14ac:dyDescent="0.35">
      <c r="A11" s="106"/>
      <c r="B11" s="106"/>
      <c r="C11" s="106"/>
      <c r="D11" s="106"/>
      <c r="E11" s="106"/>
      <c r="F11" s="107"/>
      <c r="G11" s="106"/>
      <c r="H11" s="106"/>
      <c r="I11" s="107"/>
      <c r="J11" s="115"/>
    </row>
    <row r="12" spans="1:10" x14ac:dyDescent="0.35">
      <c r="A12" s="106"/>
      <c r="B12" s="116" t="s">
        <v>400</v>
      </c>
      <c r="C12" s="106"/>
      <c r="D12" s="112" t="s">
        <v>269</v>
      </c>
      <c r="E12" s="112"/>
      <c r="F12" s="113"/>
      <c r="G12" s="113"/>
      <c r="H12" s="113"/>
      <c r="I12" s="113"/>
      <c r="J12" s="115"/>
    </row>
    <row r="13" spans="1:10" x14ac:dyDescent="0.35">
      <c r="A13" s="106"/>
      <c r="B13" s="106"/>
      <c r="C13" s="106"/>
      <c r="D13" s="106"/>
      <c r="E13" s="106"/>
      <c r="F13" s="107"/>
      <c r="G13" s="106"/>
      <c r="H13" s="106"/>
      <c r="I13" s="107"/>
      <c r="J13" s="115"/>
    </row>
    <row r="14" spans="1:10" x14ac:dyDescent="0.35">
      <c r="A14" s="106"/>
      <c r="B14" s="106"/>
      <c r="C14" s="106"/>
      <c r="D14" s="106" t="s">
        <v>6</v>
      </c>
      <c r="E14" s="162"/>
      <c r="F14" s="174" t="str">
        <f>IF(B12="Incluir",IF(OR(E14="",E14=0),"Rellene el presupuesto",IF(OR(NOT(ISNUMBER(E14)),E14&lt;=0),"Rellene con un valor positivo","")),
    IF(OR(E14="",E14=0),"",
        "No rellene el presupuesto sin seleccionar que quiere incluir el subtipo de acción"))</f>
        <v/>
      </c>
      <c r="G14" s="175"/>
      <c r="H14" s="175"/>
      <c r="I14" s="107"/>
      <c r="J14" s="115"/>
    </row>
    <row r="15" spans="1:10" x14ac:dyDescent="0.35">
      <c r="A15" s="106"/>
      <c r="B15" s="106"/>
      <c r="C15" s="106"/>
      <c r="D15" s="106"/>
      <c r="E15" s="106"/>
      <c r="F15" s="107"/>
      <c r="G15" s="106"/>
      <c r="H15" s="106"/>
      <c r="I15" s="107"/>
      <c r="J15" s="115"/>
    </row>
    <row r="16" spans="1:10" x14ac:dyDescent="0.35">
      <c r="A16" s="106"/>
      <c r="B16" s="106"/>
      <c r="C16" s="106"/>
      <c r="D16" s="106" t="s">
        <v>270</v>
      </c>
      <c r="E16" s="106"/>
      <c r="F16" s="107"/>
      <c r="G16" s="106"/>
      <c r="H16" s="106"/>
      <c r="I16" s="107"/>
      <c r="J16" s="115"/>
    </row>
    <row r="17" spans="1:10" x14ac:dyDescent="0.35">
      <c r="A17" s="106"/>
      <c r="B17" s="106"/>
      <c r="C17" s="106"/>
      <c r="D17" s="7" t="s">
        <v>271</v>
      </c>
      <c r="E17" s="7" t="s">
        <v>272</v>
      </c>
      <c r="F17" s="117" t="s">
        <v>156</v>
      </c>
      <c r="G17" s="11" t="s">
        <v>159</v>
      </c>
      <c r="H17" s="8" t="s">
        <v>273</v>
      </c>
      <c r="I17" s="11" t="s">
        <v>274</v>
      </c>
      <c r="J17" s="115"/>
    </row>
    <row r="18" spans="1:10" ht="29" x14ac:dyDescent="0.35">
      <c r="A18" s="106"/>
      <c r="B18" s="106"/>
      <c r="C18" s="106"/>
      <c r="D18" s="155" t="s">
        <v>160</v>
      </c>
      <c r="E18" s="156" t="s">
        <v>161</v>
      </c>
      <c r="F18" s="153" t="str">
        <f>IFERROR(VLOOKUP(E18,TablaIndicadores[[Código]:[Unidad de medida]],2,0),"")</f>
        <v>Centros públicos apoyados para desarrollar servicios, productos y procesos digitales</v>
      </c>
      <c r="G18" s="153" t="str">
        <f>IFERROR(VLOOKUP(E18,TablaIndicadores[[Código]:[Unidad de medida]],3,0),"")</f>
        <v xml:space="preserve">Centros públicos </v>
      </c>
      <c r="H18" s="116"/>
      <c r="I18" s="153" t="str">
        <f>IF(B12="Incluir",IF(OR(H18="",E18="",NOT(ISNUMBER(H18)),H18&lt;=0,H18&lt;=0.0000001,H18&gt;1000000000),"Rellene con un valor positivo","SI"),"")</f>
        <v/>
      </c>
      <c r="J18" s="115"/>
    </row>
    <row r="19" spans="1:10" ht="43.5" x14ac:dyDescent="0.35">
      <c r="A19" s="106"/>
      <c r="B19" s="106"/>
      <c r="C19" s="106"/>
      <c r="D19" s="153" t="s">
        <v>162</v>
      </c>
      <c r="E19" s="154" t="s">
        <v>163</v>
      </c>
      <c r="F19" s="153" t="str">
        <f>IFERROR(VLOOKUP(E19,TablaIndicadores[[Código]:[Unidad de medida]],2,0),"")</f>
        <v>RCR 11: Usuarios de servicios, productos y
procesos digitales públicos nuevos y
mejorados*</v>
      </c>
      <c r="G19" s="153" t="str">
        <f>IFERROR(VLOOKUP(E19,TablaIndicadores[[Código]:[Unidad de medida]],3,0),"")</f>
        <v>Usuarios / año</v>
      </c>
      <c r="H19" s="157"/>
      <c r="I19" s="153" t="str">
        <f>IF(B12="Incluir",IF(OR(H19="",E19="",NOT(ISNUMBER(H19)),H19&lt;=0,H19&lt;=0.0000001,H19&gt;1000000000),"Rellene con un valor positivo","SI"),"")</f>
        <v/>
      </c>
      <c r="J19" s="115"/>
    </row>
    <row r="20" spans="1:10" x14ac:dyDescent="0.35">
      <c r="A20" s="106"/>
      <c r="B20" s="106"/>
      <c r="C20" s="106"/>
      <c r="D20" s="107"/>
      <c r="E20" s="107"/>
      <c r="F20" s="107"/>
      <c r="G20" s="107"/>
      <c r="H20" s="107"/>
      <c r="I20" s="107"/>
      <c r="J20" s="118"/>
    </row>
    <row r="21" spans="1:10" x14ac:dyDescent="0.35">
      <c r="A21" s="106"/>
      <c r="B21" s="116" t="s">
        <v>400</v>
      </c>
      <c r="C21" s="106"/>
      <c r="D21" s="112" t="s">
        <v>275</v>
      </c>
      <c r="E21" s="112"/>
      <c r="F21" s="113"/>
      <c r="G21" s="113"/>
      <c r="H21" s="113"/>
      <c r="I21" s="113"/>
      <c r="J21" s="115"/>
    </row>
    <row r="22" spans="1:10" x14ac:dyDescent="0.35">
      <c r="A22" s="106"/>
      <c r="B22" s="106"/>
      <c r="C22" s="106"/>
      <c r="D22" s="106"/>
      <c r="E22" s="106"/>
      <c r="F22" s="107"/>
      <c r="G22" s="106"/>
      <c r="H22" s="106"/>
      <c r="I22" s="107"/>
      <c r="J22" s="115"/>
    </row>
    <row r="23" spans="1:10" ht="15" customHeight="1" x14ac:dyDescent="0.35">
      <c r="A23" s="106"/>
      <c r="B23" s="106"/>
      <c r="C23" s="106"/>
      <c r="D23" s="106" t="s">
        <v>6</v>
      </c>
      <c r="E23" s="162"/>
      <c r="F23" s="174" t="str">
        <f>IF(B21="Incluir",IF(OR(E23="",E23=0),"Rellene el presupuesto",IF(OR(NOT(ISNUMBER(E23)),E23&lt;=0),"Rellene con un valor positivo","")),
    IF(OR(E23="",E23=0),"",
        "No rellene el presupuesto sin seleccionar que quiere incluir el subtipo de acción"))</f>
        <v/>
      </c>
      <c r="G23" s="175"/>
      <c r="H23" s="175"/>
      <c r="I23" s="107"/>
      <c r="J23" s="115"/>
    </row>
    <row r="24" spans="1:10" x14ac:dyDescent="0.35">
      <c r="A24" s="106"/>
      <c r="B24" s="106"/>
      <c r="C24" s="106"/>
      <c r="D24" s="106"/>
      <c r="E24" s="106"/>
      <c r="F24" s="107"/>
      <c r="G24" s="106"/>
      <c r="H24" s="106"/>
      <c r="I24" s="107"/>
      <c r="J24" s="115"/>
    </row>
    <row r="25" spans="1:10" x14ac:dyDescent="0.35">
      <c r="A25" s="106"/>
      <c r="B25" s="106"/>
      <c r="C25" s="106"/>
      <c r="D25" s="106" t="s">
        <v>270</v>
      </c>
      <c r="E25" s="106"/>
      <c r="F25" s="107"/>
      <c r="G25" s="106"/>
      <c r="H25" s="106"/>
      <c r="I25" s="107"/>
      <c r="J25" s="115"/>
    </row>
    <row r="26" spans="1:10" x14ac:dyDescent="0.35">
      <c r="A26" s="106"/>
      <c r="B26" s="106"/>
      <c r="C26" s="106"/>
      <c r="D26" s="7" t="s">
        <v>271</v>
      </c>
      <c r="E26" s="7" t="s">
        <v>272</v>
      </c>
      <c r="F26" s="117" t="s">
        <v>156</v>
      </c>
      <c r="G26" s="11" t="s">
        <v>159</v>
      </c>
      <c r="H26" s="8" t="s">
        <v>273</v>
      </c>
      <c r="I26" s="11" t="s">
        <v>274</v>
      </c>
      <c r="J26" s="115"/>
    </row>
    <row r="27" spans="1:10" ht="29" x14ac:dyDescent="0.35">
      <c r="A27" s="106"/>
      <c r="B27" s="106"/>
      <c r="C27" s="106"/>
      <c r="D27" s="155" t="s">
        <v>160</v>
      </c>
      <c r="E27" s="156" t="s">
        <v>161</v>
      </c>
      <c r="F27" s="153" t="str">
        <f>IFERROR(VLOOKUP(E27,TablaIndicadores[[Código]:[Unidad de medida]],2,0),"")</f>
        <v>Centros públicos apoyados para desarrollar servicios, productos y procesos digitales</v>
      </c>
      <c r="G27" s="153" t="str">
        <f>IFERROR(VLOOKUP(E27,TablaIndicadores[[Código]:[Unidad de medida]],3,0),"")</f>
        <v xml:space="preserve">Centros públicos </v>
      </c>
      <c r="H27" s="116"/>
      <c r="I27" s="153" t="str">
        <f>IF(B21="Incluir",IF(OR(H27="",E27="",NOT(ISNUMBER(H27)),H27&lt;=0,H27&lt;=0.0000001,H27&gt;1000000000),"Rellene con un valor positivo","SI"),"")</f>
        <v/>
      </c>
      <c r="J27" s="115"/>
    </row>
    <row r="28" spans="1:10" ht="43.5" x14ac:dyDescent="0.35">
      <c r="A28" s="106"/>
      <c r="B28" s="106"/>
      <c r="C28" s="106"/>
      <c r="D28" s="153" t="s">
        <v>162</v>
      </c>
      <c r="E28" s="154" t="s">
        <v>163</v>
      </c>
      <c r="F28" s="153" t="str">
        <f>IFERROR(VLOOKUP(E28,TablaIndicadores[[Código]:[Unidad de medida]],2,0),"")</f>
        <v>RCR 11: Usuarios de servicios, productos y
procesos digitales públicos nuevos y
mejorados*</v>
      </c>
      <c r="G28" s="153" t="str">
        <f>IFERROR(VLOOKUP(E28,TablaIndicadores[[Código]:[Unidad de medida]],3,0),"")</f>
        <v>Usuarios / año</v>
      </c>
      <c r="H28" s="157"/>
      <c r="I28" s="153" t="str">
        <f>IF(B21="Incluir",IF(OR(H28="",E28="",NOT(ISNUMBER(H28)),H28&lt;=0,H28&lt;=0.0000001,H28&gt;1000000000),"Rellene con un valor positivo","SI"),"")</f>
        <v/>
      </c>
      <c r="J28" s="115"/>
    </row>
    <row r="29" spans="1:10" x14ac:dyDescent="0.35">
      <c r="A29" s="106"/>
      <c r="B29" s="106"/>
      <c r="C29" s="106"/>
      <c r="D29" s="107"/>
      <c r="E29" s="107"/>
      <c r="F29" s="107"/>
      <c r="G29" s="107"/>
      <c r="H29" s="107"/>
      <c r="I29" s="107"/>
      <c r="J29" s="118"/>
    </row>
    <row r="30" spans="1:10" ht="15" thickBot="1" x14ac:dyDescent="0.4">
      <c r="A30" s="106"/>
      <c r="B30" s="160" t="s">
        <v>40</v>
      </c>
      <c r="C30" s="109"/>
      <c r="D30" s="109"/>
      <c r="E30" s="109"/>
      <c r="F30" s="110"/>
      <c r="G30" s="109"/>
      <c r="H30" s="109"/>
      <c r="I30" s="110"/>
      <c r="J30" s="115"/>
    </row>
    <row r="31" spans="1:10" x14ac:dyDescent="0.35">
      <c r="A31" s="106"/>
      <c r="B31" s="106"/>
      <c r="C31" s="106"/>
      <c r="D31" s="119"/>
      <c r="E31" s="119"/>
      <c r="F31" s="120"/>
      <c r="G31" s="119"/>
      <c r="H31" s="119"/>
      <c r="I31" s="120"/>
      <c r="J31" s="115"/>
    </row>
    <row r="32" spans="1:10" ht="28.5" customHeight="1" x14ac:dyDescent="0.35">
      <c r="A32" s="106"/>
      <c r="B32" s="116" t="s">
        <v>400</v>
      </c>
      <c r="C32" s="106"/>
      <c r="D32" s="176" t="s">
        <v>276</v>
      </c>
      <c r="E32" s="176"/>
      <c r="F32" s="176"/>
      <c r="G32" s="176"/>
      <c r="H32" s="176"/>
      <c r="I32" s="176"/>
      <c r="J32" s="150"/>
    </row>
    <row r="33" spans="1:10" x14ac:dyDescent="0.35">
      <c r="A33" s="106"/>
      <c r="B33" s="106"/>
      <c r="C33" s="106"/>
      <c r="D33" s="119"/>
      <c r="E33" s="119"/>
      <c r="F33" s="120"/>
      <c r="G33" s="119"/>
      <c r="H33" s="119"/>
      <c r="I33" s="120"/>
      <c r="J33" s="115"/>
    </row>
    <row r="34" spans="1:10" x14ac:dyDescent="0.35">
      <c r="A34" s="106"/>
      <c r="B34" s="106"/>
      <c r="C34" s="106"/>
      <c r="D34" s="119" t="s">
        <v>6</v>
      </c>
      <c r="E34" s="162"/>
      <c r="F34" s="174" t="str">
        <f>IF(B32="Incluir",IF(OR(E34="",E34=0),"Rellene el presupuesto",IF(OR(NOT(ISNUMBER(E34)),E34&lt;=0),"Rellene con un valor positivo","")),
    IF(OR(E34="",E34=0),"",
        "No rellene el presupuesto sin seleccionar que quiere incluir el subtipo de acción"))</f>
        <v/>
      </c>
      <c r="G34" s="175"/>
      <c r="H34" s="175"/>
      <c r="I34" s="120"/>
      <c r="J34" s="115"/>
    </row>
    <row r="35" spans="1:10" x14ac:dyDescent="0.35">
      <c r="A35" s="106"/>
      <c r="B35" s="106"/>
      <c r="C35" s="106"/>
      <c r="D35" s="119"/>
      <c r="E35" s="119"/>
      <c r="F35" s="120"/>
      <c r="G35" s="119"/>
      <c r="H35" s="119"/>
      <c r="I35" s="120"/>
      <c r="J35" s="115"/>
    </row>
    <row r="36" spans="1:10" x14ac:dyDescent="0.35">
      <c r="A36" s="106"/>
      <c r="B36" s="106"/>
      <c r="C36" s="106"/>
      <c r="D36" s="106" t="s">
        <v>270</v>
      </c>
      <c r="E36" s="106"/>
      <c r="F36" s="107"/>
      <c r="G36" s="106"/>
      <c r="H36" s="106"/>
      <c r="I36" s="107"/>
      <c r="J36" s="115"/>
    </row>
    <row r="37" spans="1:10" x14ac:dyDescent="0.35">
      <c r="A37" s="106"/>
      <c r="B37" s="106"/>
      <c r="C37" s="106"/>
      <c r="D37" s="7" t="s">
        <v>271</v>
      </c>
      <c r="E37" s="7" t="s">
        <v>272</v>
      </c>
      <c r="F37" s="11" t="s">
        <v>156</v>
      </c>
      <c r="G37" s="11" t="s">
        <v>159</v>
      </c>
      <c r="H37" s="8" t="s">
        <v>273</v>
      </c>
      <c r="I37" s="11" t="s">
        <v>274</v>
      </c>
      <c r="J37" s="115"/>
    </row>
    <row r="38" spans="1:10" ht="30" customHeight="1" x14ac:dyDescent="0.35">
      <c r="A38" s="106"/>
      <c r="B38" s="106"/>
      <c r="C38" s="106"/>
      <c r="D38" s="155" t="s">
        <v>160</v>
      </c>
      <c r="E38" s="156" t="s">
        <v>164</v>
      </c>
      <c r="F38" s="153" t="str">
        <f>IFERROR(VLOOKUP(E38,TablaIndicadores[[Código]:[Unidad de medida]],2,0),"")</f>
        <v>Empresas apoyadas (de las cuales: microempresas,pequeñas, medianas, grandes)</v>
      </c>
      <c r="G38" s="153" t="str">
        <f>IFERROR(VLOOKUP(E38,TablaIndicadores[[Código]:[Unidad de medida]],3,0),"")</f>
        <v>Empresas</v>
      </c>
      <c r="H38" s="116"/>
      <c r="I38" s="153" t="str">
        <f>IF(B32="Incluir",IF(OR(H38="",E38="",NOT(ISNUMBER(H38)),H38&lt;=0,H38&lt;=0.0000001,H38&gt;1000000000),"Rellene con un valor positivo","SI"),"")</f>
        <v/>
      </c>
      <c r="J38" s="115"/>
    </row>
    <row r="39" spans="1:10" ht="30" customHeight="1" x14ac:dyDescent="0.35">
      <c r="A39" s="106"/>
      <c r="B39" s="106"/>
      <c r="C39" s="106"/>
      <c r="D39" s="153" t="s">
        <v>162</v>
      </c>
      <c r="E39" s="154" t="s">
        <v>165</v>
      </c>
      <c r="F39" s="153" t="str">
        <f>IFERROR(VLOOKUP(E39,TablaIndicadores[[Código]:[Unidad de medida]],2,0),"")</f>
        <v>RCR 19:Empresas con mayor volumen de negocios</v>
      </c>
      <c r="G39" s="153" t="str">
        <f>IFERROR(VLOOKUP(E39,TablaIndicadores[[Código]:[Unidad de medida]],3,0),"")</f>
        <v>Empresas</v>
      </c>
      <c r="H39" s="157"/>
      <c r="I39" s="153" t="str">
        <f>IF(B32="Incluir",IF(OR(H39="",E39="",NOT(ISNUMBER(H39)),H39&lt;=0,H39&lt;=0.0000001,H39&gt;1000000000),"Rellene con un valor positivo","SI"),"")</f>
        <v/>
      </c>
      <c r="J39" s="115"/>
    </row>
    <row r="40" spans="1:10" x14ac:dyDescent="0.35">
      <c r="A40" s="106"/>
      <c r="B40" s="114"/>
      <c r="C40" s="114"/>
      <c r="D40" s="107"/>
      <c r="E40" s="107"/>
      <c r="F40" s="107"/>
      <c r="G40" s="106"/>
      <c r="H40" s="107"/>
      <c r="I40" s="107"/>
      <c r="J40" s="115"/>
    </row>
    <row r="41" spans="1:10" x14ac:dyDescent="0.35">
      <c r="A41" s="106"/>
      <c r="B41" s="116" t="s">
        <v>400</v>
      </c>
      <c r="C41" s="106"/>
      <c r="D41" s="112" t="s">
        <v>277</v>
      </c>
      <c r="E41" s="112"/>
      <c r="F41" s="113"/>
      <c r="G41" s="151"/>
      <c r="H41" s="106"/>
      <c r="I41" s="107"/>
      <c r="J41" s="115"/>
    </row>
    <row r="42" spans="1:10" x14ac:dyDescent="0.35">
      <c r="A42" s="106"/>
      <c r="B42" s="106"/>
      <c r="C42" s="106"/>
      <c r="D42" s="106"/>
      <c r="E42" s="106"/>
      <c r="F42" s="107"/>
      <c r="G42" s="106"/>
      <c r="H42" s="106"/>
      <c r="I42" s="107"/>
      <c r="J42" s="115"/>
    </row>
    <row r="43" spans="1:10" x14ac:dyDescent="0.35">
      <c r="A43" s="106"/>
      <c r="B43" s="106"/>
      <c r="C43" s="106"/>
      <c r="D43" s="106" t="s">
        <v>6</v>
      </c>
      <c r="E43" s="162"/>
      <c r="F43" s="174" t="str">
        <f>IF(B41="Incluir",IF(OR(E43="",E43=0),"Rellene el presupuesto",IF(OR(NOT(ISNUMBER(E43)),E43&lt;=0),"Rellene con un valor positivo","")),
    IF(OR(E43="",E43=0),"",
        "No rellene el presupuesto sin seleccionar que quiere incluir el subtipo de acción"))</f>
        <v/>
      </c>
      <c r="G43" s="175"/>
      <c r="H43" s="175"/>
      <c r="I43" s="107"/>
      <c r="J43" s="115"/>
    </row>
    <row r="44" spans="1:10" x14ac:dyDescent="0.35">
      <c r="A44" s="106"/>
      <c r="B44" s="106"/>
      <c r="C44" s="106"/>
      <c r="D44" s="106"/>
      <c r="E44" s="106"/>
      <c r="F44" s="107"/>
      <c r="G44" s="106"/>
      <c r="H44" s="106"/>
      <c r="I44" s="107"/>
      <c r="J44" s="115"/>
    </row>
    <row r="45" spans="1:10" x14ac:dyDescent="0.35">
      <c r="A45" s="106"/>
      <c r="B45" s="106"/>
      <c r="C45" s="106"/>
      <c r="D45" s="106" t="s">
        <v>270</v>
      </c>
      <c r="E45" s="106"/>
      <c r="F45" s="107"/>
      <c r="G45" s="106"/>
      <c r="H45" s="106"/>
      <c r="I45" s="107"/>
      <c r="J45" s="115"/>
    </row>
    <row r="46" spans="1:10" x14ac:dyDescent="0.35">
      <c r="A46" s="106"/>
      <c r="B46" s="106"/>
      <c r="C46" s="106"/>
      <c r="D46" s="7" t="s">
        <v>271</v>
      </c>
      <c r="E46" s="7" t="s">
        <v>272</v>
      </c>
      <c r="F46" s="11" t="s">
        <v>156</v>
      </c>
      <c r="G46" s="11" t="s">
        <v>159</v>
      </c>
      <c r="H46" s="8" t="s">
        <v>273</v>
      </c>
      <c r="I46" s="11" t="s">
        <v>274</v>
      </c>
      <c r="J46" s="115"/>
    </row>
    <row r="47" spans="1:10" ht="30" customHeight="1" x14ac:dyDescent="0.35">
      <c r="A47" s="106"/>
      <c r="B47" s="106"/>
      <c r="C47" s="106"/>
      <c r="D47" s="155" t="s">
        <v>160</v>
      </c>
      <c r="E47" s="156" t="s">
        <v>164</v>
      </c>
      <c r="F47" s="153" t="str">
        <f>IFERROR(VLOOKUP(E47,TablaIndicadores[[Código]:[Unidad de medida]],2,0),"")</f>
        <v>Empresas apoyadas (de las cuales: microempresas,pequeñas, medianas, grandes)</v>
      </c>
      <c r="G47" s="153" t="str">
        <f>IFERROR(VLOOKUP(E47,TablaIndicadores[[Código]:[Unidad de medida]],3,0),"")</f>
        <v>Empresas</v>
      </c>
      <c r="H47" s="116"/>
      <c r="I47" s="153" t="str">
        <f>IF(B41="Incluir",IF(OR(H47="",E47="",NOT(ISNUMBER(H47)),H47&lt;=0,H47&lt;=0.0000001,H47&gt;1000000000),"Rellene con un valor positivo","SI"),"")</f>
        <v/>
      </c>
      <c r="J47" s="115"/>
    </row>
    <row r="48" spans="1:10" ht="30" customHeight="1" x14ac:dyDescent="0.35">
      <c r="A48" s="106"/>
      <c r="B48" s="106"/>
      <c r="C48" s="106"/>
      <c r="D48" s="153" t="s">
        <v>162</v>
      </c>
      <c r="E48" s="154" t="s">
        <v>165</v>
      </c>
      <c r="F48" s="153" t="str">
        <f>IFERROR(VLOOKUP(E48,TablaIndicadores[[Código]:[Unidad de medida]],2,0),"")</f>
        <v>RCR 19:Empresas con mayor volumen de negocios</v>
      </c>
      <c r="G48" s="153" t="str">
        <f>IFERROR(VLOOKUP(E48,TablaIndicadores[[Código]:[Unidad de medida]],3,0),"")</f>
        <v>Empresas</v>
      </c>
      <c r="H48" s="157"/>
      <c r="I48" s="153" t="str">
        <f>IF(B41="Incluir",IF(OR(H48="",E48="",NOT(ISNUMBER(H48)),H48&lt;=0,H48&lt;=0.0000001,H48&gt;1000000000),"Rellene con un valor positivo","SI"),"")</f>
        <v/>
      </c>
      <c r="J48" s="115"/>
    </row>
    <row r="49" spans="1:10" x14ac:dyDescent="0.35">
      <c r="A49" s="106"/>
      <c r="B49" s="106"/>
      <c r="C49" s="106"/>
      <c r="D49" s="106"/>
      <c r="E49" s="106"/>
      <c r="F49" s="107"/>
      <c r="G49" s="106"/>
      <c r="H49" s="106"/>
      <c r="I49" s="107"/>
      <c r="J49" s="115"/>
    </row>
    <row r="50" spans="1:10" ht="15.5" x14ac:dyDescent="0.35">
      <c r="A50" s="4"/>
      <c r="B50" s="5" t="s">
        <v>278</v>
      </c>
      <c r="C50" s="5"/>
      <c r="D50" s="5"/>
      <c r="E50" s="5"/>
      <c r="F50" s="10"/>
      <c r="G50" s="5"/>
      <c r="H50" s="4"/>
      <c r="I50" s="67"/>
      <c r="J50" s="115"/>
    </row>
    <row r="51" spans="1:10" x14ac:dyDescent="0.35">
      <c r="A51" s="106"/>
      <c r="B51" s="106"/>
      <c r="C51" s="106"/>
      <c r="D51" s="106"/>
      <c r="E51" s="106"/>
      <c r="F51" s="107"/>
      <c r="G51" s="106"/>
      <c r="H51" s="106"/>
      <c r="I51" s="107"/>
      <c r="J51" s="115"/>
    </row>
    <row r="52" spans="1:10" ht="15" thickBot="1" x14ac:dyDescent="0.4">
      <c r="A52" s="106"/>
      <c r="B52" s="160" t="s">
        <v>42</v>
      </c>
      <c r="C52" s="109"/>
      <c r="D52" s="109"/>
      <c r="E52" s="109"/>
      <c r="F52" s="110"/>
      <c r="G52" s="109"/>
      <c r="H52" s="109"/>
      <c r="I52" s="110"/>
      <c r="J52" s="115"/>
    </row>
    <row r="53" spans="1:10" x14ac:dyDescent="0.35">
      <c r="A53" s="106"/>
      <c r="B53" s="106"/>
      <c r="C53" s="106"/>
      <c r="D53" s="106"/>
      <c r="E53" s="106"/>
      <c r="F53" s="107"/>
      <c r="G53" s="106"/>
      <c r="H53" s="106"/>
      <c r="I53" s="107"/>
      <c r="J53" s="115"/>
    </row>
    <row r="54" spans="1:10" ht="30.75" customHeight="1" x14ac:dyDescent="0.35">
      <c r="A54" s="106"/>
      <c r="B54" s="116" t="s">
        <v>400</v>
      </c>
      <c r="C54" s="106"/>
      <c r="D54" s="177" t="s">
        <v>279</v>
      </c>
      <c r="E54" s="177"/>
      <c r="F54" s="177"/>
      <c r="G54" s="177"/>
      <c r="H54" s="177"/>
      <c r="I54" s="177"/>
      <c r="J54" s="115"/>
    </row>
    <row r="55" spans="1:10" x14ac:dyDescent="0.35">
      <c r="A55" s="106"/>
      <c r="B55" s="106"/>
      <c r="C55" s="106"/>
      <c r="D55" s="106"/>
      <c r="E55" s="106"/>
      <c r="F55" s="107"/>
      <c r="G55" s="106"/>
      <c r="H55" s="106"/>
      <c r="I55" s="107"/>
      <c r="J55" s="115"/>
    </row>
    <row r="56" spans="1:10" x14ac:dyDescent="0.35">
      <c r="A56" s="106"/>
      <c r="B56" s="106"/>
      <c r="C56" s="106"/>
      <c r="D56" s="106" t="s">
        <v>6</v>
      </c>
      <c r="E56" s="162"/>
      <c r="F56" s="174" t="str">
        <f>IF(B54="Incluir",IF(OR(E56="",E56=0),"Rellene el presupuesto",IF(OR(NOT(ISNUMBER(E56)),E56&lt;=0),"Rellene con un valor positivo","")),
    IF(OR(E56="",E56=0),"",
        "No rellene el presupuesto sin seleccionar que quiere incluir el subtipo de acción"))</f>
        <v/>
      </c>
      <c r="G56" s="175"/>
      <c r="H56" s="175"/>
      <c r="I56" s="107"/>
      <c r="J56" s="115"/>
    </row>
    <row r="57" spans="1:10" x14ac:dyDescent="0.35">
      <c r="A57" s="106"/>
      <c r="B57" s="106"/>
      <c r="C57" s="106"/>
      <c r="D57" s="106"/>
      <c r="E57" s="106"/>
      <c r="F57" s="107"/>
      <c r="G57" s="106"/>
      <c r="H57" s="106"/>
      <c r="I57" s="107"/>
      <c r="J57" s="115"/>
    </row>
    <row r="58" spans="1:10" x14ac:dyDescent="0.35">
      <c r="A58" s="106"/>
      <c r="B58" s="106"/>
      <c r="C58" s="106"/>
      <c r="D58" s="106" t="s">
        <v>270</v>
      </c>
      <c r="E58" s="106"/>
      <c r="F58" s="107"/>
      <c r="G58" s="106"/>
      <c r="H58" s="106"/>
      <c r="I58" s="107"/>
      <c r="J58" s="115"/>
    </row>
    <row r="59" spans="1:10" x14ac:dyDescent="0.35">
      <c r="A59" s="106"/>
      <c r="B59" s="106"/>
      <c r="C59" s="106"/>
      <c r="D59" s="7" t="s">
        <v>271</v>
      </c>
      <c r="E59" s="7" t="s">
        <v>272</v>
      </c>
      <c r="F59" s="11" t="s">
        <v>156</v>
      </c>
      <c r="G59" s="11" t="s">
        <v>159</v>
      </c>
      <c r="H59" s="8" t="s">
        <v>273</v>
      </c>
      <c r="I59" s="11" t="s">
        <v>274</v>
      </c>
      <c r="J59" s="115"/>
    </row>
    <row r="60" spans="1:10" ht="29" x14ac:dyDescent="0.35">
      <c r="A60" s="106"/>
      <c r="B60" s="106"/>
      <c r="C60" s="106"/>
      <c r="D60" s="155" t="s">
        <v>160</v>
      </c>
      <c r="E60" s="156" t="s">
        <v>166</v>
      </c>
      <c r="F60" s="153" t="str">
        <f>IFERROR(VLOOKUP(E60,TablaIndicadores[[Código]:[Unidad de medida]],2,0),"")</f>
        <v>Edificios públicos con rendimiento
energético mejorado</v>
      </c>
      <c r="G60" s="153" t="str">
        <f>IFERROR(VLOOKUP(E60,TablaIndicadores[[Código]:[Unidad de medida]],3,0),"")</f>
        <v>Metros cuadrados (m2)</v>
      </c>
      <c r="H60" s="116"/>
      <c r="I60" s="153" t="str">
        <f>IF(B54="Incluir",IF(OR(H60="",E60="",NOT(ISNUMBER(H60)),H60&lt;=0,H60&lt;=0.0000001,H60&gt;1000000000),"Rellene con un valor positivo","SI"),"")</f>
        <v/>
      </c>
      <c r="J60" s="115"/>
    </row>
    <row r="61" spans="1:10" ht="29" x14ac:dyDescent="0.35">
      <c r="A61" s="106"/>
      <c r="B61" s="106"/>
      <c r="C61" s="106"/>
      <c r="D61" s="153" t="s">
        <v>162</v>
      </c>
      <c r="E61" s="154" t="s">
        <v>167</v>
      </c>
      <c r="F61" s="153" t="str">
        <f>IFERROR(VLOOKUP(E61,TablaIndicadores[[Código]:[Unidad de medida]],2,0),"")</f>
        <v>RCR 26: Consumo anual primario de energía
(del cual: viviendas, edificios públicos, empresas, otros)</v>
      </c>
      <c r="G61" s="153" t="str">
        <f>IFERROR(VLOOKUP(E61,TablaIndicadores[[Código]:[Unidad de medida]],3,0),"")</f>
        <v>MWh/año</v>
      </c>
      <c r="H61" s="157"/>
      <c r="I61" s="153" t="str">
        <f>IF(B54="Incluir",IF(OR(H61="",E61="",NOT(ISNUMBER(H61)),H61&lt;=0,H61&lt;=0.0000001,H61&gt;1000000000),"Rellene con un valor positivo","SI"),"")</f>
        <v/>
      </c>
      <c r="J61" s="115"/>
    </row>
    <row r="62" spans="1:10" x14ac:dyDescent="0.35">
      <c r="A62" s="106"/>
      <c r="B62" s="106"/>
      <c r="C62" s="106"/>
      <c r="D62" s="107"/>
      <c r="E62" s="107"/>
      <c r="F62" s="107"/>
      <c r="G62" s="107"/>
      <c r="H62" s="107"/>
      <c r="I62" s="107"/>
      <c r="J62" s="118"/>
    </row>
    <row r="63" spans="1:10" ht="30.75" customHeight="1" x14ac:dyDescent="0.35">
      <c r="A63" s="106"/>
      <c r="B63" s="116" t="s">
        <v>400</v>
      </c>
      <c r="C63" s="106"/>
      <c r="D63" s="178" t="s">
        <v>280</v>
      </c>
      <c r="E63" s="178"/>
      <c r="F63" s="178"/>
      <c r="G63" s="178"/>
      <c r="H63" s="178"/>
      <c r="I63" s="178"/>
      <c r="J63" s="150"/>
    </row>
    <row r="64" spans="1:10" x14ac:dyDescent="0.35">
      <c r="A64" s="106"/>
      <c r="B64" s="106"/>
      <c r="C64" s="106"/>
      <c r="D64" s="106"/>
      <c r="E64" s="106"/>
      <c r="F64" s="107"/>
      <c r="G64" s="106"/>
      <c r="H64" s="106"/>
      <c r="I64" s="107"/>
      <c r="J64" s="115"/>
    </row>
    <row r="65" spans="1:10" x14ac:dyDescent="0.35">
      <c r="A65" s="106"/>
      <c r="B65" s="106"/>
      <c r="C65" s="106"/>
      <c r="D65" s="106" t="s">
        <v>6</v>
      </c>
      <c r="E65" s="162"/>
      <c r="F65" s="174" t="str">
        <f>IF(B63="Incluir",IF(OR(E65="",E65=0),"Rellene el presupuesto",IF(OR(NOT(ISNUMBER(E65)),E65&lt;=0),"Rellene con un valor positivo","")),
    IF(OR(E65="",E65=0),"",
        "No rellene el presupuesto sin seleccionar que quiere incluir el subtipo de acción"))</f>
        <v/>
      </c>
      <c r="G65" s="175"/>
      <c r="H65" s="175"/>
      <c r="I65" s="107"/>
      <c r="J65" s="115"/>
    </row>
    <row r="66" spans="1:10" x14ac:dyDescent="0.35">
      <c r="A66" s="106"/>
      <c r="B66" s="106"/>
      <c r="C66" s="106"/>
      <c r="D66" s="106"/>
      <c r="E66" s="106"/>
      <c r="F66" s="107"/>
      <c r="G66" s="106"/>
      <c r="H66" s="106"/>
      <c r="I66" s="107"/>
      <c r="J66" s="115"/>
    </row>
    <row r="67" spans="1:10" x14ac:dyDescent="0.35">
      <c r="A67" s="106"/>
      <c r="B67" s="106"/>
      <c r="C67" s="106"/>
      <c r="D67" s="106" t="s">
        <v>270</v>
      </c>
      <c r="E67" s="106"/>
      <c r="F67" s="107"/>
      <c r="G67" s="106"/>
      <c r="H67" s="106"/>
      <c r="I67" s="107"/>
      <c r="J67" s="115"/>
    </row>
    <row r="68" spans="1:10" x14ac:dyDescent="0.35">
      <c r="A68" s="106"/>
      <c r="B68" s="106"/>
      <c r="C68" s="106"/>
      <c r="D68" s="7" t="s">
        <v>271</v>
      </c>
      <c r="E68" s="7" t="s">
        <v>272</v>
      </c>
      <c r="F68" s="11" t="s">
        <v>156</v>
      </c>
      <c r="G68" s="11" t="s">
        <v>159</v>
      </c>
      <c r="H68" s="8" t="s">
        <v>273</v>
      </c>
      <c r="I68" s="11" t="s">
        <v>274</v>
      </c>
      <c r="J68" s="115"/>
    </row>
    <row r="69" spans="1:10" ht="29" x14ac:dyDescent="0.35">
      <c r="A69" s="106"/>
      <c r="B69" s="106"/>
      <c r="C69" s="106"/>
      <c r="D69" s="155" t="s">
        <v>160</v>
      </c>
      <c r="E69" s="156" t="s">
        <v>166</v>
      </c>
      <c r="F69" s="153" t="str">
        <f>IFERROR(VLOOKUP(E69,TablaIndicadores[[Código]:[Unidad de medida]],2,0),"")</f>
        <v>Edificios públicos con rendimiento
energético mejorado</v>
      </c>
      <c r="G69" s="153" t="str">
        <f>IFERROR(VLOOKUP(E69,TablaIndicadores[[Código]:[Unidad de medida]],3,0),"")</f>
        <v>Metros cuadrados (m2)</v>
      </c>
      <c r="H69" s="116"/>
      <c r="I69" s="153" t="str">
        <f>IF(B63="Incluir",IF(OR(H69="",E69="",NOT(ISNUMBER(H69)),H69&lt;=0,H69&lt;=0.0000001,H69&gt;1000000000),"Rellene con un valor positivo","SI"),"")</f>
        <v/>
      </c>
      <c r="J69" s="115"/>
    </row>
    <row r="70" spans="1:10" ht="29" x14ac:dyDescent="0.35">
      <c r="A70" s="106"/>
      <c r="B70" s="106"/>
      <c r="C70" s="106"/>
      <c r="D70" s="153" t="s">
        <v>162</v>
      </c>
      <c r="E70" s="154" t="s">
        <v>167</v>
      </c>
      <c r="F70" s="153" t="str">
        <f>IFERROR(VLOOKUP(E70,TablaIndicadores[[Código]:[Unidad de medida]],2,0),"")</f>
        <v>RCR 26: Consumo anual primario de energía
(del cual: viviendas, edificios públicos, empresas, otros)</v>
      </c>
      <c r="G70" s="153" t="str">
        <f>IFERROR(VLOOKUP(E70,TablaIndicadores[[Código]:[Unidad de medida]],3,0),"")</f>
        <v>MWh/año</v>
      </c>
      <c r="H70" s="157"/>
      <c r="I70" s="153" t="str">
        <f>IF(B63="Incluir",IF(OR(H70="",E70="",NOT(ISNUMBER(H70)),H70&lt;=0,H70&lt;=0.0000001,H70&gt;1000000000),"Rellene con un valor positivo","SI"),"")</f>
        <v/>
      </c>
      <c r="J70" s="115"/>
    </row>
    <row r="71" spans="1:10" x14ac:dyDescent="0.35">
      <c r="A71" s="106"/>
      <c r="B71" s="106"/>
      <c r="C71" s="106"/>
      <c r="D71" s="107"/>
      <c r="E71" s="107"/>
      <c r="F71" s="107"/>
      <c r="G71" s="107"/>
      <c r="H71" s="107"/>
      <c r="I71" s="107"/>
      <c r="J71" s="118"/>
    </row>
    <row r="72" spans="1:10" ht="15" thickBot="1" x14ac:dyDescent="0.4">
      <c r="A72" s="106"/>
      <c r="B72" s="160" t="s">
        <v>281</v>
      </c>
      <c r="C72" s="109"/>
      <c r="D72" s="109"/>
      <c r="E72" s="109"/>
      <c r="F72" s="110"/>
      <c r="G72" s="109"/>
      <c r="H72" s="109"/>
      <c r="I72" s="110"/>
      <c r="J72" s="115"/>
    </row>
    <row r="73" spans="1:10" x14ac:dyDescent="0.35">
      <c r="A73" s="106"/>
      <c r="B73" s="106"/>
      <c r="C73" s="106"/>
      <c r="D73" s="106"/>
      <c r="E73" s="106"/>
      <c r="F73" s="107"/>
      <c r="G73" s="106"/>
      <c r="H73" s="106"/>
      <c r="I73" s="107"/>
      <c r="J73" s="115"/>
    </row>
    <row r="74" spans="1:10" x14ac:dyDescent="0.35">
      <c r="A74" s="106"/>
      <c r="B74" s="116" t="s">
        <v>400</v>
      </c>
      <c r="C74" s="106"/>
      <c r="D74" s="112" t="s">
        <v>282</v>
      </c>
      <c r="E74" s="112"/>
      <c r="F74" s="113"/>
      <c r="G74" s="113"/>
      <c r="H74" s="113"/>
      <c r="I74" s="113"/>
      <c r="J74" s="115"/>
    </row>
    <row r="75" spans="1:10" x14ac:dyDescent="0.35">
      <c r="A75" s="106"/>
      <c r="B75" s="106"/>
      <c r="C75" s="106"/>
      <c r="D75" s="106"/>
      <c r="E75" s="106"/>
      <c r="F75" s="107"/>
      <c r="G75" s="106"/>
      <c r="H75" s="106"/>
      <c r="I75" s="107"/>
      <c r="J75" s="115"/>
    </row>
    <row r="76" spans="1:10" x14ac:dyDescent="0.35">
      <c r="A76" s="106"/>
      <c r="B76" s="106"/>
      <c r="C76" s="106"/>
      <c r="D76" s="106" t="s">
        <v>6</v>
      </c>
      <c r="E76" s="162"/>
      <c r="F76" s="174" t="str">
        <f>IF(B74="Incluir",IF(OR(E76="",E76=0),"Rellene el presupuesto",IF(OR(NOT(ISNUMBER(E76)),E76&lt;=0),"Rellene con un valor positivo","")),
    IF(OR(E76="",E76=0),"",
        "No rellene el presupuesto sin seleccionar que quiere incluir el subtipo de acción"))</f>
        <v/>
      </c>
      <c r="G76" s="175"/>
      <c r="H76" s="175"/>
      <c r="I76" s="107"/>
      <c r="J76" s="115"/>
    </row>
    <row r="77" spans="1:10" x14ac:dyDescent="0.35">
      <c r="A77" s="106"/>
      <c r="B77" s="106"/>
      <c r="C77" s="106"/>
      <c r="D77" s="106"/>
      <c r="E77" s="106"/>
      <c r="F77" s="107"/>
      <c r="G77" s="106"/>
      <c r="H77" s="106"/>
      <c r="I77" s="107"/>
      <c r="J77" s="115"/>
    </row>
    <row r="78" spans="1:10" x14ac:dyDescent="0.35">
      <c r="A78" s="106"/>
      <c r="B78" s="106"/>
      <c r="C78" s="106"/>
      <c r="D78" s="106" t="s">
        <v>270</v>
      </c>
      <c r="E78" s="106"/>
      <c r="F78" s="107"/>
      <c r="G78" s="106"/>
      <c r="H78" s="106"/>
      <c r="I78" s="107"/>
      <c r="J78" s="115"/>
    </row>
    <row r="79" spans="1:10" x14ac:dyDescent="0.35">
      <c r="A79" s="106"/>
      <c r="B79" s="106"/>
      <c r="C79" s="106"/>
      <c r="D79" s="7" t="s">
        <v>271</v>
      </c>
      <c r="E79" s="7" t="s">
        <v>272</v>
      </c>
      <c r="F79" s="11" t="s">
        <v>156</v>
      </c>
      <c r="G79" s="11" t="s">
        <v>159</v>
      </c>
      <c r="H79" s="8" t="s">
        <v>273</v>
      </c>
      <c r="I79" s="11" t="s">
        <v>274</v>
      </c>
      <c r="J79" s="115"/>
    </row>
    <row r="80" spans="1:10" ht="43.5" x14ac:dyDescent="0.35">
      <c r="A80" s="106"/>
      <c r="B80" s="106"/>
      <c r="C80" s="106"/>
      <c r="D80" s="155" t="s">
        <v>160</v>
      </c>
      <c r="E80" s="156" t="s">
        <v>168</v>
      </c>
      <c r="F80" s="153" t="str">
        <f>IFERROR(VLOOKUP(E80,TablaIndicadores[[Código]:[Unidad de medida]],2,0),"")</f>
        <v>Capacidad de producción adicional
de energía renovable (de la cual: electricidad,
térmica)*</v>
      </c>
      <c r="G80" s="153" t="str">
        <f>IFERROR(VLOOKUP(E80,TablaIndicadores[[Código]:[Unidad de medida]],3,0),"")</f>
        <v>KW  </v>
      </c>
      <c r="H80" s="116"/>
      <c r="I80" s="153" t="str">
        <f>IF(B74="Incluir",IF(OR(H80="",E80="",NOT(ISNUMBER(H80)),H80&lt;=0,H80&lt;=0.0000001,H80&gt;1000000000),"Rellene con un valor positivo","SI"),"")</f>
        <v/>
      </c>
      <c r="J80" s="115"/>
    </row>
    <row r="81" spans="1:10" ht="29" x14ac:dyDescent="0.35">
      <c r="A81" s="106"/>
      <c r="B81" s="106"/>
      <c r="C81" s="106"/>
      <c r="D81" s="153" t="s">
        <v>162</v>
      </c>
      <c r="E81" s="154" t="s">
        <v>169</v>
      </c>
      <c r="F81" s="153" t="str">
        <f>IFERROR(VLOOKUP(E81,TablaIndicadores[[Código]:[Unidad de medida]],2,0),"")</f>
        <v>RCR 32: Capacidad operativa adicional instalada para energía renovable*</v>
      </c>
      <c r="G81" s="153" t="str">
        <f>IFERROR(VLOOKUP(E81,TablaIndicadores[[Código]:[Unidad de medida]],3,0),"")</f>
        <v>MW</v>
      </c>
      <c r="H81" s="157"/>
      <c r="I81" s="153" t="str">
        <f>IF(B74="Incluir",IF(OR(H81="",E81="",NOT(ISNUMBER(H81)),H81&lt;=0,H81&lt;=0.0000001,H81&gt;1000000000),"Rellene con un valor positivo","SI"),"")</f>
        <v/>
      </c>
      <c r="J81" s="115"/>
    </row>
    <row r="82" spans="1:10" x14ac:dyDescent="0.35">
      <c r="A82" s="106"/>
      <c r="B82" s="106"/>
      <c r="C82" s="106"/>
      <c r="D82" s="107"/>
      <c r="E82" s="107"/>
      <c r="F82" s="107"/>
      <c r="G82" s="107"/>
      <c r="H82" s="107"/>
      <c r="I82" s="107"/>
      <c r="J82" s="118"/>
    </row>
    <row r="83" spans="1:10" x14ac:dyDescent="0.35">
      <c r="A83" s="106"/>
      <c r="B83" s="116" t="s">
        <v>400</v>
      </c>
      <c r="C83" s="106"/>
      <c r="D83" s="112" t="s">
        <v>283</v>
      </c>
      <c r="E83" s="112"/>
      <c r="F83" s="113"/>
      <c r="G83" s="113"/>
      <c r="H83" s="113"/>
      <c r="I83" s="113"/>
      <c r="J83" s="115"/>
    </row>
    <row r="84" spans="1:10" x14ac:dyDescent="0.35">
      <c r="A84" s="106"/>
      <c r="B84" s="106"/>
      <c r="C84" s="106"/>
      <c r="D84" s="106"/>
      <c r="E84" s="106"/>
      <c r="F84" s="107"/>
      <c r="G84" s="106"/>
      <c r="H84" s="106"/>
      <c r="I84" s="107"/>
      <c r="J84" s="115"/>
    </row>
    <row r="85" spans="1:10" x14ac:dyDescent="0.35">
      <c r="A85" s="106"/>
      <c r="B85" s="106"/>
      <c r="C85" s="106"/>
      <c r="D85" s="106" t="s">
        <v>6</v>
      </c>
      <c r="E85" s="162"/>
      <c r="F85" s="174" t="str">
        <f>IF(B83="Incluir",IF(OR(E85="",E85=0),"Rellene el presupuesto",IF(OR(NOT(ISNUMBER(E85)),E85&lt;=0),"Rellene con un valor positivo","")),
    IF(OR(E85="",E85=0),"",
        "No rellene el presupuesto sin seleccionar que quiere incluir el subtipo de acción"))</f>
        <v/>
      </c>
      <c r="G85" s="175"/>
      <c r="H85" s="175"/>
      <c r="I85" s="107"/>
      <c r="J85" s="115"/>
    </row>
    <row r="86" spans="1:10" x14ac:dyDescent="0.35">
      <c r="A86" s="106"/>
      <c r="B86" s="106"/>
      <c r="C86" s="106"/>
      <c r="D86" s="106"/>
      <c r="E86" s="106"/>
      <c r="F86" s="107"/>
      <c r="G86" s="106"/>
      <c r="H86" s="106"/>
      <c r="I86" s="107"/>
      <c r="J86" s="115"/>
    </row>
    <row r="87" spans="1:10" x14ac:dyDescent="0.35">
      <c r="A87" s="106"/>
      <c r="B87" s="106"/>
      <c r="C87" s="106"/>
      <c r="D87" s="106" t="s">
        <v>270</v>
      </c>
      <c r="E87" s="106"/>
      <c r="F87" s="107"/>
      <c r="G87" s="106"/>
      <c r="H87" s="106"/>
      <c r="I87" s="107"/>
      <c r="J87" s="115"/>
    </row>
    <row r="88" spans="1:10" x14ac:dyDescent="0.35">
      <c r="A88" s="106"/>
      <c r="B88" s="106"/>
      <c r="C88" s="106"/>
      <c r="D88" s="7" t="s">
        <v>271</v>
      </c>
      <c r="E88" s="7" t="s">
        <v>272</v>
      </c>
      <c r="F88" s="11" t="s">
        <v>156</v>
      </c>
      <c r="G88" s="11" t="s">
        <v>159</v>
      </c>
      <c r="H88" s="8" t="s">
        <v>273</v>
      </c>
      <c r="I88" s="11" t="s">
        <v>274</v>
      </c>
      <c r="J88" s="115"/>
    </row>
    <row r="89" spans="1:10" ht="43.5" x14ac:dyDescent="0.35">
      <c r="A89" s="106"/>
      <c r="B89" s="106"/>
      <c r="C89" s="106"/>
      <c r="D89" s="155" t="s">
        <v>160</v>
      </c>
      <c r="E89" s="156" t="s">
        <v>168</v>
      </c>
      <c r="F89" s="153" t="str">
        <f>IFERROR(VLOOKUP(E89,TablaIndicadores[[Código]:[Unidad de medida]],2,0),"")</f>
        <v>Capacidad de producción adicional
de energía renovable (de la cual: electricidad,
térmica)*</v>
      </c>
      <c r="G89" s="153" t="str">
        <f>IFERROR(VLOOKUP(E89,TablaIndicadores[[Código]:[Unidad de medida]],3,0),"")</f>
        <v>KW  </v>
      </c>
      <c r="H89" s="116"/>
      <c r="I89" s="153" t="str">
        <f>IF(B83="Incluir",IF(OR(H89="",E89="",NOT(ISNUMBER(H89)),H89&lt;=0,H89&lt;=0.0000001,H89&gt;1000000000),"Rellene con un valor positivo","SI"),"")</f>
        <v/>
      </c>
      <c r="J89" s="115"/>
    </row>
    <row r="90" spans="1:10" ht="29" x14ac:dyDescent="0.35">
      <c r="A90" s="106"/>
      <c r="B90" s="106"/>
      <c r="C90" s="106"/>
      <c r="D90" s="153" t="s">
        <v>162</v>
      </c>
      <c r="E90" s="154" t="s">
        <v>169</v>
      </c>
      <c r="F90" s="153" t="str">
        <f>IFERROR(VLOOKUP(E90,TablaIndicadores[[Código]:[Unidad de medida]],2,0),"")</f>
        <v>RCR 32: Capacidad operativa adicional instalada para energía renovable*</v>
      </c>
      <c r="G90" s="153" t="str">
        <f>IFERROR(VLOOKUP(E90,TablaIndicadores[[Código]:[Unidad de medida]],3,0),"")</f>
        <v>MW</v>
      </c>
      <c r="H90" s="157"/>
      <c r="I90" s="153" t="str">
        <f>IF(B83="Incluir",IF(OR(H90="",E90="",NOT(ISNUMBER(H90)),H90&lt;=0,H90&lt;=0.0000001,H90&gt;1000000000),"Rellene con un valor positivo","SI"),"")</f>
        <v/>
      </c>
      <c r="J90" s="115"/>
    </row>
    <row r="91" spans="1:10" x14ac:dyDescent="0.35">
      <c r="A91" s="106"/>
      <c r="B91" s="106"/>
      <c r="C91" s="106"/>
      <c r="D91" s="107"/>
      <c r="E91" s="106"/>
      <c r="F91" s="107"/>
      <c r="G91" s="106"/>
      <c r="H91" s="106"/>
      <c r="I91" s="107"/>
      <c r="J91" s="115"/>
    </row>
    <row r="92" spans="1:10" x14ac:dyDescent="0.35">
      <c r="A92" s="106"/>
      <c r="B92" s="116" t="s">
        <v>400</v>
      </c>
      <c r="C92" s="106"/>
      <c r="D92" s="112" t="s">
        <v>284</v>
      </c>
      <c r="E92" s="112"/>
      <c r="F92" s="113"/>
      <c r="G92" s="113"/>
      <c r="H92" s="113"/>
      <c r="I92" s="113"/>
      <c r="J92" s="115"/>
    </row>
    <row r="93" spans="1:10" x14ac:dyDescent="0.35">
      <c r="A93" s="106"/>
      <c r="B93" s="106"/>
      <c r="C93" s="106"/>
      <c r="D93" s="106"/>
      <c r="E93" s="106"/>
      <c r="F93" s="107"/>
      <c r="G93" s="106"/>
      <c r="H93" s="106"/>
      <c r="I93" s="107"/>
      <c r="J93" s="115"/>
    </row>
    <row r="94" spans="1:10" x14ac:dyDescent="0.35">
      <c r="A94" s="106"/>
      <c r="B94" s="106"/>
      <c r="C94" s="106"/>
      <c r="D94" s="106" t="s">
        <v>6</v>
      </c>
      <c r="E94" s="162"/>
      <c r="F94" s="174" t="str">
        <f>IF(B92="Incluir",IF(OR(E94="",E94=0),"Rellene el presupuesto",IF(OR(NOT(ISNUMBER(E94)),E94&lt;=0),"Rellene con un valor positivo","")),
    IF(OR(E94="",E94=0),"",
        "No rellene el presupuesto sin seleccionar que quiere incluir el subtipo de acción"))</f>
        <v/>
      </c>
      <c r="G94" s="175"/>
      <c r="H94" s="175"/>
      <c r="I94" s="107"/>
      <c r="J94" s="115"/>
    </row>
    <row r="95" spans="1:10" x14ac:dyDescent="0.35">
      <c r="A95" s="106"/>
      <c r="B95" s="106"/>
      <c r="C95" s="106"/>
      <c r="D95" s="106"/>
      <c r="E95" s="106"/>
      <c r="F95" s="107"/>
      <c r="G95" s="106"/>
      <c r="H95" s="106"/>
      <c r="I95" s="107"/>
      <c r="J95" s="115"/>
    </row>
    <row r="96" spans="1:10" x14ac:dyDescent="0.35">
      <c r="A96" s="106"/>
      <c r="B96" s="106"/>
      <c r="C96" s="106"/>
      <c r="D96" s="106" t="s">
        <v>270</v>
      </c>
      <c r="E96" s="106"/>
      <c r="F96" s="107"/>
      <c r="G96" s="106"/>
      <c r="H96" s="106"/>
      <c r="I96" s="107"/>
      <c r="J96" s="115"/>
    </row>
    <row r="97" spans="1:10" x14ac:dyDescent="0.35">
      <c r="A97" s="106"/>
      <c r="B97" s="106"/>
      <c r="C97" s="106"/>
      <c r="D97" s="7" t="s">
        <v>271</v>
      </c>
      <c r="E97" s="7" t="s">
        <v>272</v>
      </c>
      <c r="F97" s="11" t="s">
        <v>156</v>
      </c>
      <c r="G97" s="11" t="s">
        <v>159</v>
      </c>
      <c r="H97" s="8" t="s">
        <v>273</v>
      </c>
      <c r="I97" s="11" t="s">
        <v>274</v>
      </c>
      <c r="J97" s="115"/>
    </row>
    <row r="98" spans="1:10" ht="43.5" x14ac:dyDescent="0.35">
      <c r="A98" s="106"/>
      <c r="B98" s="106"/>
      <c r="C98" s="106"/>
      <c r="D98" s="155" t="s">
        <v>160</v>
      </c>
      <c r="E98" s="156" t="s">
        <v>168</v>
      </c>
      <c r="F98" s="153" t="str">
        <f>IFERROR(VLOOKUP(E98,TablaIndicadores[[Código]:[Unidad de medida]],2,0),"")</f>
        <v>Capacidad de producción adicional
de energía renovable (de la cual: electricidad,
térmica)*</v>
      </c>
      <c r="G98" s="153" t="str">
        <f>IFERROR(VLOOKUP(E98,TablaIndicadores[[Código]:[Unidad de medida]],3,0),"")</f>
        <v>KW  </v>
      </c>
      <c r="H98" s="116"/>
      <c r="I98" s="153" t="str">
        <f>IF(B92="Incluir",IF(OR(H98="",E98="",NOT(ISNUMBER(H98)),H98&lt;=0,H98&lt;=0.0000001,H98&gt;1000000000),"Rellene con un valor positivo","SI"),"")</f>
        <v/>
      </c>
      <c r="J98" s="115"/>
    </row>
    <row r="99" spans="1:10" ht="29" x14ac:dyDescent="0.35">
      <c r="A99" s="106"/>
      <c r="B99" s="106"/>
      <c r="C99" s="106"/>
      <c r="D99" s="153" t="s">
        <v>162</v>
      </c>
      <c r="E99" s="154" t="s">
        <v>169</v>
      </c>
      <c r="F99" s="153" t="str">
        <f>IFERROR(VLOOKUP(E99,TablaIndicadores[[Código]:[Unidad de medida]],2,0),"")</f>
        <v>RCR 32: Capacidad operativa adicional instalada para energía renovable*</v>
      </c>
      <c r="G99" s="153" t="str">
        <f>IFERROR(VLOOKUP(E99,TablaIndicadores[[Código]:[Unidad de medida]],3,0),"")</f>
        <v>MW</v>
      </c>
      <c r="H99" s="157"/>
      <c r="I99" s="153" t="str">
        <f>IF(B92="Incluir",IF(OR(H99="",E99="",NOT(ISNUMBER(H99)),H99&lt;=0,H99&lt;=0.0000001,H99&gt;1000000000),"Rellene con un valor positivo","SI"),"")</f>
        <v/>
      </c>
      <c r="J99" s="115"/>
    </row>
    <row r="100" spans="1:10" x14ac:dyDescent="0.35">
      <c r="A100" s="106"/>
      <c r="B100" s="106"/>
      <c r="C100" s="106"/>
      <c r="D100" s="106"/>
      <c r="E100" s="106"/>
      <c r="F100" s="107"/>
      <c r="G100" s="106"/>
      <c r="H100" s="106"/>
      <c r="I100" s="107"/>
      <c r="J100" s="115"/>
    </row>
    <row r="101" spans="1:10" x14ac:dyDescent="0.35">
      <c r="A101" s="106"/>
      <c r="B101" s="116" t="s">
        <v>400</v>
      </c>
      <c r="C101" s="106"/>
      <c r="D101" s="112" t="s">
        <v>285</v>
      </c>
      <c r="E101" s="112"/>
      <c r="F101" s="113"/>
      <c r="G101" s="113"/>
      <c r="H101" s="113"/>
      <c r="I101" s="113"/>
      <c r="J101" s="115"/>
    </row>
    <row r="102" spans="1:10" x14ac:dyDescent="0.35">
      <c r="A102" s="106"/>
      <c r="B102" s="106"/>
      <c r="C102" s="106"/>
      <c r="D102" s="106"/>
      <c r="E102" s="106"/>
      <c r="F102" s="107"/>
      <c r="G102" s="106"/>
      <c r="H102" s="106"/>
      <c r="I102" s="107"/>
      <c r="J102" s="115"/>
    </row>
    <row r="103" spans="1:10" x14ac:dyDescent="0.35">
      <c r="A103" s="106"/>
      <c r="B103" s="106"/>
      <c r="C103" s="106"/>
      <c r="D103" s="106" t="s">
        <v>6</v>
      </c>
      <c r="E103" s="162"/>
      <c r="F103" s="174" t="str">
        <f>IF(B101="Incluir",IF(OR(E103="",E103=0),"Rellene el presupuesto",IF(OR(NOT(ISNUMBER(E103)),E103&lt;=0),"Rellene con un valor positivo","")),
    IF(OR(E103="",E103=0),"",
        "No rellene el presupuesto sin seleccionar que quiere incluir el subtipo de acción"))</f>
        <v/>
      </c>
      <c r="G103" s="175"/>
      <c r="H103" s="175"/>
      <c r="I103" s="107"/>
      <c r="J103" s="115"/>
    </row>
    <row r="104" spans="1:10" x14ac:dyDescent="0.35">
      <c r="A104" s="106"/>
      <c r="B104" s="106"/>
      <c r="C104" s="106"/>
      <c r="D104" s="106"/>
      <c r="E104" s="106"/>
      <c r="F104" s="107"/>
      <c r="G104" s="106"/>
      <c r="H104" s="106"/>
      <c r="I104" s="107"/>
      <c r="J104" s="115"/>
    </row>
    <row r="105" spans="1:10" x14ac:dyDescent="0.35">
      <c r="A105" s="106"/>
      <c r="B105" s="106"/>
      <c r="C105" s="106"/>
      <c r="D105" s="106" t="s">
        <v>270</v>
      </c>
      <c r="E105" s="106"/>
      <c r="F105" s="107"/>
      <c r="G105" s="106"/>
      <c r="H105" s="106"/>
      <c r="I105" s="107"/>
      <c r="J105" s="115"/>
    </row>
    <row r="106" spans="1:10" x14ac:dyDescent="0.35">
      <c r="A106" s="106"/>
      <c r="B106" s="106"/>
      <c r="C106" s="106"/>
      <c r="D106" s="7" t="s">
        <v>271</v>
      </c>
      <c r="E106" s="7" t="s">
        <v>272</v>
      </c>
      <c r="F106" s="11" t="s">
        <v>156</v>
      </c>
      <c r="G106" s="11" t="s">
        <v>159</v>
      </c>
      <c r="H106" s="8" t="s">
        <v>273</v>
      </c>
      <c r="I106" s="11" t="s">
        <v>274</v>
      </c>
      <c r="J106" s="115"/>
    </row>
    <row r="107" spans="1:10" ht="43.5" x14ac:dyDescent="0.35">
      <c r="A107" s="106"/>
      <c r="B107" s="106"/>
      <c r="C107" s="106"/>
      <c r="D107" s="155" t="s">
        <v>160</v>
      </c>
      <c r="E107" s="156" t="s">
        <v>168</v>
      </c>
      <c r="F107" s="153" t="str">
        <f>IFERROR(VLOOKUP(E107,TablaIndicadores[[Código]:[Unidad de medida]],2,0),"")</f>
        <v>Capacidad de producción adicional
de energía renovable (de la cual: electricidad,
térmica)*</v>
      </c>
      <c r="G107" s="153" t="str">
        <f>IFERROR(VLOOKUP(E107,TablaIndicadores[[Código]:[Unidad de medida]],3,0),"")</f>
        <v>KW  </v>
      </c>
      <c r="H107" s="116"/>
      <c r="I107" s="153" t="str">
        <f>IF(B101="Incluir",IF(OR(H107="",E107="",NOT(ISNUMBER(H107)),H107&lt;=0,H107&lt;=0.0000001,H107&gt;1000000000),"Rellene con un valor positivo","SI"),"")</f>
        <v/>
      </c>
      <c r="J107" s="115"/>
    </row>
    <row r="108" spans="1:10" ht="29" x14ac:dyDescent="0.35">
      <c r="A108" s="106"/>
      <c r="B108" s="106"/>
      <c r="C108" s="106"/>
      <c r="D108" s="153" t="s">
        <v>162</v>
      </c>
      <c r="E108" s="154" t="s">
        <v>169</v>
      </c>
      <c r="F108" s="153" t="str">
        <f>IFERROR(VLOOKUP(E108,TablaIndicadores[[Código]:[Unidad de medida]],2,0),"")</f>
        <v>RCR 32: Capacidad operativa adicional instalada para energía renovable*</v>
      </c>
      <c r="G108" s="153" t="str">
        <f>IFERROR(VLOOKUP(E108,TablaIndicadores[[Código]:[Unidad de medida]],3,0),"")</f>
        <v>MW</v>
      </c>
      <c r="H108" s="157"/>
      <c r="I108" s="153" t="str">
        <f>IF(B101="Incluir",IF(OR(H108="",E108="",NOT(ISNUMBER(H108)),H108&lt;=0,H108&lt;=0.0000001,H108&gt;1000000000),"Rellene con un valor positivo","SI"),"")</f>
        <v/>
      </c>
      <c r="J108" s="115"/>
    </row>
    <row r="109" spans="1:10" x14ac:dyDescent="0.35">
      <c r="A109" s="106"/>
      <c r="B109" s="106"/>
      <c r="C109" s="106"/>
      <c r="D109" s="106"/>
      <c r="E109" s="106"/>
      <c r="F109" s="107"/>
      <c r="G109" s="106"/>
      <c r="H109" s="106"/>
      <c r="I109" s="107"/>
      <c r="J109" s="115"/>
    </row>
    <row r="110" spans="1:10" x14ac:dyDescent="0.35">
      <c r="A110" s="106"/>
      <c r="B110" s="116" t="s">
        <v>400</v>
      </c>
      <c r="C110" s="106"/>
      <c r="D110" s="112" t="s">
        <v>286</v>
      </c>
      <c r="E110" s="112"/>
      <c r="F110" s="113"/>
      <c r="G110" s="151"/>
      <c r="H110" s="151"/>
      <c r="I110" s="151"/>
      <c r="J110" s="115"/>
    </row>
    <row r="111" spans="1:10" x14ac:dyDescent="0.35">
      <c r="A111" s="106"/>
      <c r="B111" s="106"/>
      <c r="C111" s="106"/>
      <c r="D111" s="106"/>
      <c r="E111" s="106"/>
      <c r="F111" s="107"/>
      <c r="G111" s="106"/>
      <c r="H111" s="106"/>
      <c r="I111" s="107"/>
      <c r="J111" s="115"/>
    </row>
    <row r="112" spans="1:10" x14ac:dyDescent="0.35">
      <c r="A112" s="106"/>
      <c r="B112" s="106"/>
      <c r="C112" s="106"/>
      <c r="D112" s="106" t="s">
        <v>6</v>
      </c>
      <c r="E112" s="162"/>
      <c r="F112" s="174" t="str">
        <f>IF(B110="Incluir",IF(OR(E112="",E112=0),"Rellene el presupuesto",IF(OR(NOT(ISNUMBER(E112)),E112&lt;=0),"Rellene con un valor positivo","")),
    IF(OR(E112="",E112=0),"",
        "No rellene el presupuesto sin seleccionar que quiere incluir el subtipo de acción"))</f>
        <v/>
      </c>
      <c r="G112" s="175"/>
      <c r="H112" s="175"/>
      <c r="I112" s="107"/>
      <c r="J112" s="115"/>
    </row>
    <row r="113" spans="1:10" x14ac:dyDescent="0.35">
      <c r="A113" s="106"/>
      <c r="B113" s="106"/>
      <c r="C113" s="106"/>
      <c r="D113" s="106"/>
      <c r="E113" s="106"/>
      <c r="F113" s="107"/>
      <c r="G113" s="106"/>
      <c r="H113" s="106"/>
      <c r="I113" s="107"/>
      <c r="J113" s="115"/>
    </row>
    <row r="114" spans="1:10" x14ac:dyDescent="0.35">
      <c r="A114" s="106"/>
      <c r="B114" s="106"/>
      <c r="C114" s="106"/>
      <c r="D114" s="106" t="s">
        <v>270</v>
      </c>
      <c r="E114" s="106"/>
      <c r="F114" s="107"/>
      <c r="G114" s="106"/>
      <c r="H114" s="106"/>
      <c r="I114" s="107"/>
      <c r="J114" s="115"/>
    </row>
    <row r="115" spans="1:10" x14ac:dyDescent="0.35">
      <c r="A115" s="106"/>
      <c r="B115" s="106"/>
      <c r="C115" s="106"/>
      <c r="D115" s="7" t="s">
        <v>271</v>
      </c>
      <c r="E115" s="7" t="s">
        <v>272</v>
      </c>
      <c r="F115" s="11" t="s">
        <v>156</v>
      </c>
      <c r="G115" s="11" t="s">
        <v>159</v>
      </c>
      <c r="H115" s="8" t="s">
        <v>273</v>
      </c>
      <c r="I115" s="11" t="s">
        <v>274</v>
      </c>
      <c r="J115" s="115"/>
    </row>
    <row r="116" spans="1:10" ht="43.5" x14ac:dyDescent="0.35">
      <c r="A116" s="106"/>
      <c r="B116" s="106"/>
      <c r="C116" s="106"/>
      <c r="D116" s="155" t="s">
        <v>160</v>
      </c>
      <c r="E116" s="156" t="s">
        <v>168</v>
      </c>
      <c r="F116" s="153" t="str">
        <f>IFERROR(VLOOKUP(E116,TablaIndicadores[[Código]:[Unidad de medida]],2,0),"")</f>
        <v>Capacidad de producción adicional
de energía renovable (de la cual: electricidad,
térmica)*</v>
      </c>
      <c r="G116" s="153" t="str">
        <f>IFERROR(VLOOKUP(E116,TablaIndicadores[[Código]:[Unidad de medida]],3,0),"")</f>
        <v>KW  </v>
      </c>
      <c r="H116" s="116"/>
      <c r="I116" s="153" t="str">
        <f>IF(B110="Incluir",IF(OR(H116="",E116="",NOT(ISNUMBER(H116)),H116&lt;=0,H116&lt;=0.0000001,H116&gt;1000000000),"Rellene con un valor positivo","SI"),"")</f>
        <v/>
      </c>
      <c r="J116" s="115"/>
    </row>
    <row r="117" spans="1:10" ht="29" x14ac:dyDescent="0.35">
      <c r="A117" s="106"/>
      <c r="B117" s="106"/>
      <c r="C117" s="106"/>
      <c r="D117" s="153" t="s">
        <v>162</v>
      </c>
      <c r="E117" s="154" t="s">
        <v>169</v>
      </c>
      <c r="F117" s="153" t="str">
        <f>IFERROR(VLOOKUP(E117,TablaIndicadores[[Código]:[Unidad de medida]],2,0),"")</f>
        <v>RCR 32: Capacidad operativa adicional instalada para energía renovable*</v>
      </c>
      <c r="G117" s="153" t="str">
        <f>IFERROR(VLOOKUP(E117,TablaIndicadores[[Código]:[Unidad de medida]],3,0),"")</f>
        <v>MW</v>
      </c>
      <c r="H117" s="157"/>
      <c r="I117" s="153" t="str">
        <f>IF(B110="Incluir",IF(OR(H117="",E117="",NOT(ISNUMBER(H117)),H117&lt;=0,H117&lt;=0.0000001,H117&gt;1000000000),"Rellene con un valor positivo","SI"),"")</f>
        <v/>
      </c>
      <c r="J117" s="115"/>
    </row>
    <row r="118" spans="1:10" x14ac:dyDescent="0.35">
      <c r="A118" s="106"/>
      <c r="B118" s="106"/>
      <c r="C118" s="106"/>
      <c r="D118" s="106"/>
      <c r="E118" s="106"/>
      <c r="F118" s="107"/>
      <c r="G118" s="106"/>
      <c r="H118" s="106"/>
      <c r="I118" s="107"/>
      <c r="J118" s="115"/>
    </row>
    <row r="119" spans="1:10" x14ac:dyDescent="0.35">
      <c r="A119" s="106"/>
      <c r="B119" s="116" t="s">
        <v>400</v>
      </c>
      <c r="C119" s="106"/>
      <c r="D119" s="112" t="s">
        <v>287</v>
      </c>
      <c r="E119" s="112"/>
      <c r="F119" s="113"/>
      <c r="G119" s="113"/>
      <c r="H119" s="113"/>
      <c r="I119" s="113"/>
      <c r="J119" s="115"/>
    </row>
    <row r="120" spans="1:10" x14ac:dyDescent="0.35">
      <c r="A120" s="106"/>
      <c r="B120" s="106"/>
      <c r="C120" s="106"/>
      <c r="D120" s="106"/>
      <c r="E120" s="106"/>
      <c r="F120" s="107"/>
      <c r="G120" s="106"/>
      <c r="H120" s="106"/>
      <c r="I120" s="107"/>
      <c r="J120" s="115"/>
    </row>
    <row r="121" spans="1:10" x14ac:dyDescent="0.35">
      <c r="A121" s="106"/>
      <c r="B121" s="106"/>
      <c r="C121" s="106"/>
      <c r="D121" s="106" t="s">
        <v>6</v>
      </c>
      <c r="E121" s="162"/>
      <c r="F121" s="174" t="str">
        <f>IF(B119="Incluir",IF(OR(E121="",E121=0),"Rellene el presupuesto",IF(OR(NOT(ISNUMBER(E121)),E121&lt;=0),"Rellene con un valor positivo","")),
    IF(OR(E121="",E121=0),"",
        "No rellene el presupuesto sin seleccionar que quiere incluir el subtipo de acción"))</f>
        <v/>
      </c>
      <c r="G121" s="175"/>
      <c r="H121" s="175"/>
      <c r="I121" s="107"/>
      <c r="J121" s="115"/>
    </row>
    <row r="122" spans="1:10" x14ac:dyDescent="0.35">
      <c r="A122" s="106"/>
      <c r="B122" s="106"/>
      <c r="C122" s="106"/>
      <c r="D122" s="106"/>
      <c r="E122" s="106"/>
      <c r="F122" s="107"/>
      <c r="G122" s="106"/>
      <c r="H122" s="106"/>
      <c r="I122" s="107"/>
      <c r="J122" s="115"/>
    </row>
    <row r="123" spans="1:10" x14ac:dyDescent="0.35">
      <c r="A123" s="106"/>
      <c r="B123" s="106"/>
      <c r="C123" s="106"/>
      <c r="D123" s="106" t="s">
        <v>270</v>
      </c>
      <c r="E123" s="106"/>
      <c r="F123" s="107"/>
      <c r="G123" s="106"/>
      <c r="H123" s="106"/>
      <c r="I123" s="107"/>
      <c r="J123" s="115"/>
    </row>
    <row r="124" spans="1:10" x14ac:dyDescent="0.35">
      <c r="A124" s="106"/>
      <c r="B124" s="106"/>
      <c r="C124" s="106"/>
      <c r="D124" s="7" t="s">
        <v>271</v>
      </c>
      <c r="E124" s="7" t="s">
        <v>272</v>
      </c>
      <c r="F124" s="11" t="s">
        <v>156</v>
      </c>
      <c r="G124" s="11" t="s">
        <v>159</v>
      </c>
      <c r="H124" s="8" t="s">
        <v>273</v>
      </c>
      <c r="I124" s="11" t="s">
        <v>274</v>
      </c>
      <c r="J124" s="115"/>
    </row>
    <row r="125" spans="1:10" ht="43.5" x14ac:dyDescent="0.35">
      <c r="A125" s="106"/>
      <c r="B125" s="106"/>
      <c r="C125" s="106"/>
      <c r="D125" s="155" t="s">
        <v>160</v>
      </c>
      <c r="E125" s="156" t="s">
        <v>168</v>
      </c>
      <c r="F125" s="153" t="str">
        <f>IFERROR(VLOOKUP(E125,TablaIndicadores[[Código]:[Unidad de medida]],2,0),"")</f>
        <v>Capacidad de producción adicional
de energía renovable (de la cual: electricidad,
térmica)*</v>
      </c>
      <c r="G125" s="153" t="str">
        <f>IFERROR(VLOOKUP(E125,TablaIndicadores[[Código]:[Unidad de medida]],3,0),"")</f>
        <v>KW  </v>
      </c>
      <c r="H125" s="116"/>
      <c r="I125" s="153" t="str">
        <f>IF(B119="Incluir",IF(OR(H125="",E125="",NOT(ISNUMBER(H125)),H125&lt;=0,H125&lt;=0.0000001,H125&gt;1000000000),"Rellene con un valor positivo","SI"),"")</f>
        <v/>
      </c>
      <c r="J125" s="115"/>
    </row>
    <row r="126" spans="1:10" ht="29" x14ac:dyDescent="0.35">
      <c r="A126" s="106"/>
      <c r="B126" s="106"/>
      <c r="C126" s="106"/>
      <c r="D126" s="153" t="s">
        <v>162</v>
      </c>
      <c r="E126" s="154" t="s">
        <v>169</v>
      </c>
      <c r="F126" s="153" t="str">
        <f>IFERROR(VLOOKUP(E126,TablaIndicadores[[Código]:[Unidad de medida]],2,0),"")</f>
        <v>RCR 32: Capacidad operativa adicional instalada para energía renovable*</v>
      </c>
      <c r="G126" s="153" t="str">
        <f>IFERROR(VLOOKUP(E126,TablaIndicadores[[Código]:[Unidad de medida]],3,0),"")</f>
        <v>MW</v>
      </c>
      <c r="H126" s="157"/>
      <c r="I126" s="153" t="str">
        <f>IF(B119="Incluir",IF(OR(H126="",E126="",NOT(ISNUMBER(H126)),H126&lt;=0,H126&lt;=0.0000001,H126&gt;1000000000),"Rellene con un valor positivo","SI"),"")</f>
        <v/>
      </c>
      <c r="J126" s="115"/>
    </row>
    <row r="127" spans="1:10" x14ac:dyDescent="0.35">
      <c r="A127" s="106"/>
      <c r="B127" s="106"/>
      <c r="C127" s="106"/>
      <c r="D127" s="106"/>
      <c r="E127" s="106"/>
      <c r="F127" s="107"/>
      <c r="G127" s="106"/>
      <c r="H127" s="106"/>
      <c r="I127" s="107"/>
      <c r="J127" s="115"/>
    </row>
    <row r="128" spans="1:10" x14ac:dyDescent="0.35">
      <c r="A128" s="106"/>
      <c r="B128" s="116" t="s">
        <v>400</v>
      </c>
      <c r="C128" s="106"/>
      <c r="D128" s="112" t="s">
        <v>288</v>
      </c>
      <c r="E128" s="112"/>
      <c r="F128" s="113"/>
      <c r="G128" s="113"/>
      <c r="H128" s="113"/>
      <c r="I128" s="113"/>
      <c r="J128" s="115"/>
    </row>
    <row r="129" spans="1:10" x14ac:dyDescent="0.35">
      <c r="A129" s="106"/>
      <c r="B129" s="106"/>
      <c r="C129" s="106"/>
      <c r="D129" s="106"/>
      <c r="E129" s="106"/>
      <c r="F129" s="107"/>
      <c r="G129" s="106"/>
      <c r="H129" s="106"/>
      <c r="I129" s="107"/>
      <c r="J129" s="115"/>
    </row>
    <row r="130" spans="1:10" x14ac:dyDescent="0.35">
      <c r="A130" s="106"/>
      <c r="B130" s="106"/>
      <c r="C130" s="106"/>
      <c r="D130" s="106" t="s">
        <v>6</v>
      </c>
      <c r="E130" s="162"/>
      <c r="F130" s="174" t="str">
        <f>IF(B128="Incluir",IF(OR(E130="",E130=0),"Rellene el presupuesto",IF(OR(NOT(ISNUMBER(E130)),E130&lt;=0),"Rellene con un valor positivo","")),
    IF(OR(E130="",E130=0),"",
        "No rellene el presupuesto sin seleccionar que quiere incluir el subtipo de acción"))</f>
        <v/>
      </c>
      <c r="G130" s="175"/>
      <c r="H130" s="175"/>
      <c r="I130" s="107"/>
      <c r="J130" s="115"/>
    </row>
    <row r="131" spans="1:10" x14ac:dyDescent="0.35">
      <c r="A131" s="106"/>
      <c r="B131" s="106"/>
      <c r="C131" s="106"/>
      <c r="D131" s="106"/>
      <c r="E131" s="106"/>
      <c r="F131" s="107"/>
      <c r="G131" s="106"/>
      <c r="H131" s="106"/>
      <c r="I131" s="107"/>
      <c r="J131" s="115"/>
    </row>
    <row r="132" spans="1:10" x14ac:dyDescent="0.35">
      <c r="A132" s="106"/>
      <c r="B132" s="106"/>
      <c r="C132" s="106"/>
      <c r="D132" s="106" t="s">
        <v>270</v>
      </c>
      <c r="E132" s="106"/>
      <c r="F132" s="107"/>
      <c r="G132" s="106"/>
      <c r="H132" s="106"/>
      <c r="I132" s="107"/>
      <c r="J132" s="115"/>
    </row>
    <row r="133" spans="1:10" x14ac:dyDescent="0.35">
      <c r="A133" s="106"/>
      <c r="B133" s="106"/>
      <c r="C133" s="106"/>
      <c r="D133" s="7" t="s">
        <v>271</v>
      </c>
      <c r="E133" s="7" t="s">
        <v>272</v>
      </c>
      <c r="F133" s="11" t="s">
        <v>156</v>
      </c>
      <c r="G133" s="11" t="s">
        <v>159</v>
      </c>
      <c r="H133" s="8" t="s">
        <v>273</v>
      </c>
      <c r="I133" s="11" t="s">
        <v>274</v>
      </c>
      <c r="J133" s="115"/>
    </row>
    <row r="134" spans="1:10" ht="43.5" x14ac:dyDescent="0.35">
      <c r="A134" s="106"/>
      <c r="B134" s="106"/>
      <c r="C134" s="106"/>
      <c r="D134" s="155" t="s">
        <v>160</v>
      </c>
      <c r="E134" s="156" t="s">
        <v>168</v>
      </c>
      <c r="F134" s="153" t="str">
        <f>IFERROR(VLOOKUP(E134,TablaIndicadores[[Código]:[Unidad de medida]],2,0),"")</f>
        <v>Capacidad de producción adicional
de energía renovable (de la cual: electricidad,
térmica)*</v>
      </c>
      <c r="G134" s="153" t="str">
        <f>IFERROR(VLOOKUP(E134,TablaIndicadores[[Código]:[Unidad de medida]],3,0),"")</f>
        <v>KW  </v>
      </c>
      <c r="H134" s="116"/>
      <c r="I134" s="153" t="str">
        <f>IF(B128="Incluir",IF(OR(H134="",E134="",NOT(ISNUMBER(H134)),H134&lt;=0,H134&lt;=0.0000001,H134&gt;1000000000),"Rellene con un valor positivo","SI"),"")</f>
        <v/>
      </c>
      <c r="J134" s="115"/>
    </row>
    <row r="135" spans="1:10" ht="29" x14ac:dyDescent="0.35">
      <c r="A135" s="106"/>
      <c r="B135" s="106"/>
      <c r="C135" s="106"/>
      <c r="D135" s="153" t="s">
        <v>162</v>
      </c>
      <c r="E135" s="154" t="s">
        <v>169</v>
      </c>
      <c r="F135" s="153" t="str">
        <f>IFERROR(VLOOKUP(E135,TablaIndicadores[[Código]:[Unidad de medida]],2,0),"")</f>
        <v>RCR 32: Capacidad operativa adicional instalada para energía renovable*</v>
      </c>
      <c r="G135" s="153" t="str">
        <f>IFERROR(VLOOKUP(E135,TablaIndicadores[[Código]:[Unidad de medida]],3,0),"")</f>
        <v>MW</v>
      </c>
      <c r="H135" s="157"/>
      <c r="I135" s="153" t="str">
        <f>IF(B128="Incluir",IF(OR(H135="",E135="",NOT(ISNUMBER(H135)),H135&lt;=0,H135&lt;=0.0000001,H135&gt;1000000000),"Rellene con un valor positivo","SI"),"")</f>
        <v/>
      </c>
      <c r="J135" s="115"/>
    </row>
    <row r="136" spans="1:10" x14ac:dyDescent="0.35">
      <c r="A136" s="106"/>
      <c r="B136" s="106"/>
      <c r="C136" s="106"/>
      <c r="D136" s="107"/>
      <c r="E136" s="106"/>
      <c r="F136" s="107"/>
      <c r="G136" s="106"/>
      <c r="H136" s="106"/>
      <c r="I136" s="107"/>
      <c r="J136" s="115"/>
    </row>
    <row r="137" spans="1:10" ht="15" thickBot="1" x14ac:dyDescent="0.4">
      <c r="A137" s="106"/>
      <c r="B137" s="160" t="s">
        <v>46</v>
      </c>
      <c r="C137" s="109"/>
      <c r="D137" s="109"/>
      <c r="E137" s="109"/>
      <c r="F137" s="110"/>
      <c r="G137" s="109"/>
      <c r="H137" s="109"/>
      <c r="I137" s="110"/>
      <c r="J137" s="115"/>
    </row>
    <row r="138" spans="1:10" x14ac:dyDescent="0.35">
      <c r="A138" s="106"/>
      <c r="B138" s="106"/>
      <c r="C138" s="106"/>
      <c r="D138" s="106"/>
      <c r="E138" s="106"/>
      <c r="F138" s="107"/>
      <c r="G138" s="106"/>
      <c r="H138" s="106"/>
      <c r="I138" s="107"/>
      <c r="J138" s="115"/>
    </row>
    <row r="139" spans="1:10" x14ac:dyDescent="0.35">
      <c r="A139" s="106"/>
      <c r="B139" s="116" t="s">
        <v>400</v>
      </c>
      <c r="C139" s="106"/>
      <c r="D139" s="112" t="s">
        <v>289</v>
      </c>
      <c r="E139" s="112"/>
      <c r="F139" s="113"/>
      <c r="G139" s="113"/>
      <c r="H139" s="113"/>
      <c r="I139" s="113"/>
      <c r="J139" s="115"/>
    </row>
    <row r="140" spans="1:10" x14ac:dyDescent="0.35">
      <c r="A140" s="106"/>
      <c r="B140" s="106"/>
      <c r="C140" s="106"/>
      <c r="D140" s="106"/>
      <c r="E140" s="106"/>
      <c r="F140" s="107"/>
      <c r="G140" s="106"/>
      <c r="H140" s="106"/>
      <c r="I140" s="107"/>
      <c r="J140" s="115"/>
    </row>
    <row r="141" spans="1:10" x14ac:dyDescent="0.35">
      <c r="A141" s="106"/>
      <c r="B141" s="106"/>
      <c r="C141" s="106"/>
      <c r="D141" s="106" t="s">
        <v>6</v>
      </c>
      <c r="E141" s="162"/>
      <c r="F141" s="174" t="str">
        <f>IF(B139="Incluir",IF(OR(E141="",E141=0),"Rellene el presupuesto",IF(OR(NOT(ISNUMBER(E141)),E141&lt;=0),"Rellene con un valor positivo","")),
    IF(OR(E141="",E141=0),"",
        "No rellene el presupuesto sin seleccionar que quiere incluir el subtipo de acción"))</f>
        <v/>
      </c>
      <c r="G141" s="175"/>
      <c r="H141" s="175"/>
      <c r="I141" s="107"/>
      <c r="J141" s="115"/>
    </row>
    <row r="142" spans="1:10" x14ac:dyDescent="0.35">
      <c r="A142" s="106"/>
      <c r="B142" s="106"/>
      <c r="C142" s="106"/>
      <c r="D142" s="106"/>
      <c r="E142" s="106"/>
      <c r="F142" s="107"/>
      <c r="G142" s="106"/>
      <c r="H142" s="106"/>
      <c r="I142" s="107"/>
      <c r="J142" s="115"/>
    </row>
    <row r="143" spans="1:10" x14ac:dyDescent="0.35">
      <c r="A143" s="106"/>
      <c r="B143" s="106"/>
      <c r="C143" s="106"/>
      <c r="D143" s="106" t="s">
        <v>270</v>
      </c>
      <c r="E143" s="106"/>
      <c r="F143" s="107"/>
      <c r="G143" s="106"/>
      <c r="H143" s="106"/>
      <c r="I143" s="107"/>
      <c r="J143" s="115"/>
    </row>
    <row r="144" spans="1:10" x14ac:dyDescent="0.35">
      <c r="A144" s="106"/>
      <c r="B144" s="106"/>
      <c r="C144" s="106"/>
      <c r="D144" s="7" t="s">
        <v>271</v>
      </c>
      <c r="E144" s="7" t="s">
        <v>272</v>
      </c>
      <c r="F144" s="11" t="s">
        <v>156</v>
      </c>
      <c r="G144" s="11" t="s">
        <v>159</v>
      </c>
      <c r="H144" s="8" t="s">
        <v>273</v>
      </c>
      <c r="I144" s="11" t="s">
        <v>274</v>
      </c>
      <c r="J144" s="115"/>
    </row>
    <row r="145" spans="1:10" ht="29" x14ac:dyDescent="0.35">
      <c r="A145" s="106"/>
      <c r="B145" s="106"/>
      <c r="C145" s="106"/>
      <c r="D145" s="155" t="s">
        <v>160</v>
      </c>
      <c r="E145" s="156" t="s">
        <v>170</v>
      </c>
      <c r="F145" s="153" t="str">
        <f>IFERROR(VLOOKUP(E145,TablaIndicadores[[Código]:[Unidad de medida]],2,0),"")</f>
        <v>RCO54 Intermodal</v>
      </c>
      <c r="G145" s="153" t="str">
        <f>IFERROR(VLOOKUP(E145,TablaIndicadores[[Código]:[Unidad de medida]],3,0),"")</f>
        <v>RCO54:Conexiones intermodales</v>
      </c>
      <c r="H145" s="116"/>
      <c r="I145" s="153" t="str">
        <f>IF(B139="Incluir",IF(OR(H145="",E145="",NOT(ISNUMBER(H145)),H145&lt;=0,H145&lt;=0.0000001,H145&gt;1000000000),"Rellene con un valor positivo","SI"),"")</f>
        <v/>
      </c>
      <c r="J145" s="115"/>
    </row>
    <row r="146" spans="1:10" ht="29" x14ac:dyDescent="0.35">
      <c r="A146" s="106"/>
      <c r="B146" s="106"/>
      <c r="C146" s="106"/>
      <c r="D146" s="153" t="s">
        <v>162</v>
      </c>
      <c r="E146" s="154" t="s">
        <v>173</v>
      </c>
      <c r="F146" s="153" t="str">
        <f>IFERROR(VLOOKUP(E146,TablaIndicadores[[Código]:[Unidad de medida]],2,0),"")</f>
        <v>RCR 62: Pasajeros anuales de transporte
público nuevo o modernizado</v>
      </c>
      <c r="G146" s="153" t="str">
        <f>IFERROR(VLOOKUP(E146,TablaIndicadores[[Código]:[Unidad de medida]],3,0),"")</f>
        <v>RCR 62: Usuarios / año</v>
      </c>
      <c r="H146" s="157"/>
      <c r="I146" s="153" t="str">
        <f>IF(B139="Incluir",IF(OR(H146="",E146="",NOT(ISNUMBER(H146)),H146&lt;=0,H146&lt;=0.0000001,H146&gt;1000000000),"Rellene con un valor positivo","SI"),"")</f>
        <v/>
      </c>
      <c r="J146" s="115"/>
    </row>
    <row r="147" spans="1:10" x14ac:dyDescent="0.35">
      <c r="A147" s="106"/>
      <c r="B147" s="106"/>
      <c r="C147" s="106"/>
      <c r="D147" s="107"/>
      <c r="E147" s="106"/>
      <c r="F147" s="107"/>
      <c r="G147" s="106"/>
      <c r="H147" s="106"/>
      <c r="I147" s="107"/>
      <c r="J147" s="115"/>
    </row>
    <row r="148" spans="1:10" x14ac:dyDescent="0.35">
      <c r="A148" s="106"/>
      <c r="B148" s="116" t="s">
        <v>400</v>
      </c>
      <c r="C148" s="106"/>
      <c r="D148" s="112" t="s">
        <v>290</v>
      </c>
      <c r="E148" s="112"/>
      <c r="F148" s="113"/>
      <c r="G148" s="113"/>
      <c r="H148" s="113"/>
      <c r="I148" s="113"/>
      <c r="J148" s="115"/>
    </row>
    <row r="149" spans="1:10" x14ac:dyDescent="0.35">
      <c r="A149" s="106"/>
      <c r="B149" s="106"/>
      <c r="C149" s="106"/>
      <c r="D149" s="106"/>
      <c r="E149" s="106"/>
      <c r="F149" s="107"/>
      <c r="G149" s="106"/>
      <c r="H149" s="106"/>
      <c r="I149" s="107"/>
      <c r="J149" s="115"/>
    </row>
    <row r="150" spans="1:10" x14ac:dyDescent="0.35">
      <c r="A150" s="106"/>
      <c r="B150" s="106"/>
      <c r="C150" s="106"/>
      <c r="D150" s="106" t="s">
        <v>6</v>
      </c>
      <c r="E150" s="162"/>
      <c r="F150" s="174" t="str">
        <f>IF(B148="Incluir",IF(OR(E150="",E150=0),"Rellene el presupuesto",IF(OR(NOT(ISNUMBER(E150)),E150&lt;=0),"Rellene con un valor positivo","")),
    IF(OR(E150="",E150=0),"",
        "No rellene el presupuesto sin seleccionar que quiere incluir el subtipo de acción"))</f>
        <v/>
      </c>
      <c r="G150" s="175"/>
      <c r="H150" s="175"/>
      <c r="I150" s="107"/>
      <c r="J150" s="115"/>
    </row>
    <row r="151" spans="1:10" x14ac:dyDescent="0.35">
      <c r="A151" s="106"/>
      <c r="B151" s="106"/>
      <c r="C151" s="106"/>
      <c r="D151" s="106"/>
      <c r="E151" s="106"/>
      <c r="F151" s="107"/>
      <c r="G151" s="106"/>
      <c r="H151" s="106"/>
      <c r="I151" s="107"/>
      <c r="J151" s="115"/>
    </row>
    <row r="152" spans="1:10" x14ac:dyDescent="0.35">
      <c r="A152" s="106"/>
      <c r="B152" s="106"/>
      <c r="C152" s="106"/>
      <c r="D152" s="106" t="s">
        <v>270</v>
      </c>
      <c r="E152" s="106"/>
      <c r="F152" s="107"/>
      <c r="G152" s="106"/>
      <c r="H152" s="106"/>
      <c r="I152" s="107"/>
      <c r="J152" s="115"/>
    </row>
    <row r="153" spans="1:10" x14ac:dyDescent="0.35">
      <c r="A153" s="106"/>
      <c r="B153" s="106"/>
      <c r="C153" s="106"/>
      <c r="D153" s="7" t="s">
        <v>271</v>
      </c>
      <c r="E153" s="7" t="s">
        <v>272</v>
      </c>
      <c r="F153" s="11" t="s">
        <v>156</v>
      </c>
      <c r="G153" s="11" t="s">
        <v>159</v>
      </c>
      <c r="H153" s="8" t="s">
        <v>273</v>
      </c>
      <c r="I153" s="11" t="s">
        <v>274</v>
      </c>
      <c r="J153" s="115"/>
    </row>
    <row r="154" spans="1:10" ht="29" x14ac:dyDescent="0.35">
      <c r="A154" s="106"/>
      <c r="B154" s="106"/>
      <c r="C154" s="106"/>
      <c r="D154" s="155" t="s">
        <v>160</v>
      </c>
      <c r="E154" s="156" t="s">
        <v>171</v>
      </c>
      <c r="F154" s="153" t="str">
        <f>IFERROR(VLOOKUP(E154,TablaIndicadores[[Código]:[Unidad de medida]],2,0),"")</f>
        <v>RCO 57: Capacidad del material rodante respetuoso con el medio ambiente para el transporte público colectivo*</v>
      </c>
      <c r="G154" s="153" t="str">
        <f>IFERROR(VLOOKUP(E154,TablaIndicadores[[Código]:[Unidad de medida]],3,0),"")</f>
        <v>RCO 57:Pasajeros</v>
      </c>
      <c r="H154" s="116"/>
      <c r="I154" s="153" t="str">
        <f>IF(B148="Incluir",IF(OR(H154="",E154="",NOT(ISNUMBER(H154)),H154&lt;=0,H154&lt;=0.0000001,H154&gt;1000000000),"Rellene con un valor positivo","SI"),"")</f>
        <v/>
      </c>
      <c r="J154" s="115"/>
    </row>
    <row r="155" spans="1:10" ht="29" x14ac:dyDescent="0.35">
      <c r="A155" s="106"/>
      <c r="B155" s="106"/>
      <c r="C155" s="106"/>
      <c r="D155" s="153" t="s">
        <v>162</v>
      </c>
      <c r="E155" s="154" t="s">
        <v>173</v>
      </c>
      <c r="F155" s="153" t="str">
        <f>IFERROR(VLOOKUP(E155,TablaIndicadores[[Código]:[Unidad de medida]],2,0),"")</f>
        <v>RCR 62: Pasajeros anuales de transporte
público nuevo o modernizado</v>
      </c>
      <c r="G155" s="153" t="str">
        <f>IFERROR(VLOOKUP(E155,TablaIndicadores[[Código]:[Unidad de medida]],3,0),"")</f>
        <v>RCR 62: Usuarios / año</v>
      </c>
      <c r="H155" s="157"/>
      <c r="I155" s="153" t="str">
        <f>IF(B148="Incluir",IF(OR(H155="",E155="",NOT(ISNUMBER(H155)),H155&lt;=0,H155&lt;=0.0000001,H155&gt;1000000000),"Rellene con un valor positivo","SI"),"")</f>
        <v/>
      </c>
      <c r="J155" s="115"/>
    </row>
    <row r="156" spans="1:10" x14ac:dyDescent="0.35">
      <c r="A156" s="106"/>
      <c r="B156" s="106"/>
      <c r="C156" s="106"/>
      <c r="D156" s="106"/>
      <c r="E156" s="106"/>
      <c r="F156" s="107"/>
      <c r="G156" s="106"/>
      <c r="H156" s="106"/>
      <c r="I156" s="107"/>
      <c r="J156" s="115"/>
    </row>
    <row r="157" spans="1:10" x14ac:dyDescent="0.35">
      <c r="A157" s="106"/>
      <c r="B157" s="116" t="s">
        <v>400</v>
      </c>
      <c r="C157" s="106"/>
      <c r="D157" s="112" t="s">
        <v>291</v>
      </c>
      <c r="E157" s="112"/>
      <c r="F157" s="113"/>
      <c r="G157" s="113"/>
      <c r="H157" s="113"/>
      <c r="I157" s="113"/>
      <c r="J157" s="115"/>
    </row>
    <row r="158" spans="1:10" x14ac:dyDescent="0.35">
      <c r="A158" s="106"/>
      <c r="B158" s="106"/>
      <c r="C158" s="106"/>
      <c r="D158" s="106"/>
      <c r="E158" s="106"/>
      <c r="F158" s="107"/>
      <c r="G158" s="106"/>
      <c r="H158" s="106"/>
      <c r="I158" s="107"/>
      <c r="J158" s="115"/>
    </row>
    <row r="159" spans="1:10" x14ac:dyDescent="0.35">
      <c r="A159" s="106"/>
      <c r="B159" s="106"/>
      <c r="C159" s="106"/>
      <c r="D159" s="106" t="s">
        <v>6</v>
      </c>
      <c r="E159" s="162"/>
      <c r="F159" s="174" t="str">
        <f>IF(B157="Incluir",IF(OR(E159="",E159=0),"Rellene el presupuesto",IF(OR(NOT(ISNUMBER(E159)),E159&lt;=0),"Rellene con un valor positivo","")),
    IF(OR(E159="",E159=0),"",
        "No rellene el presupuesto sin seleccionar que quiere incluir el subtipo de acción"))</f>
        <v/>
      </c>
      <c r="G159" s="175"/>
      <c r="H159" s="175"/>
      <c r="I159" s="107"/>
      <c r="J159" s="115"/>
    </row>
    <row r="160" spans="1:10" x14ac:dyDescent="0.35">
      <c r="A160" s="106"/>
      <c r="B160" s="106"/>
      <c r="C160" s="106"/>
      <c r="D160" s="106"/>
      <c r="E160" s="106"/>
      <c r="F160" s="107"/>
      <c r="G160" s="106"/>
      <c r="H160" s="106"/>
      <c r="I160" s="107"/>
      <c r="J160" s="115"/>
    </row>
    <row r="161" spans="1:10" x14ac:dyDescent="0.35">
      <c r="A161" s="106"/>
      <c r="B161" s="106"/>
      <c r="C161" s="106"/>
      <c r="D161" s="106" t="s">
        <v>270</v>
      </c>
      <c r="E161" s="106"/>
      <c r="F161" s="107"/>
      <c r="G161" s="106"/>
      <c r="H161" s="106"/>
      <c r="I161" s="107"/>
      <c r="J161" s="115"/>
    </row>
    <row r="162" spans="1:10" x14ac:dyDescent="0.35">
      <c r="A162" s="106"/>
      <c r="B162" s="106"/>
      <c r="C162" s="106"/>
      <c r="D162" s="7" t="s">
        <v>271</v>
      </c>
      <c r="E162" s="7" t="s">
        <v>272</v>
      </c>
      <c r="F162" s="11" t="s">
        <v>156</v>
      </c>
      <c r="G162" s="11" t="s">
        <v>159</v>
      </c>
      <c r="H162" s="8" t="s">
        <v>273</v>
      </c>
      <c r="I162" s="11" t="s">
        <v>274</v>
      </c>
      <c r="J162" s="115"/>
    </row>
    <row r="163" spans="1:10" ht="29" x14ac:dyDescent="0.35">
      <c r="A163" s="106"/>
      <c r="B163" s="106"/>
      <c r="C163" s="106"/>
      <c r="D163" s="155" t="s">
        <v>160</v>
      </c>
      <c r="E163" s="156" t="s">
        <v>174</v>
      </c>
      <c r="F163" s="153" t="str">
        <f>IFERROR(VLOOKUP(E163,TablaIndicadores[[Código]:[Unidad de medida]],2,0),"")</f>
        <v>RCO 58: Infraestructuras específicamente para ciclistas apoyadas*</v>
      </c>
      <c r="G163" s="153" t="str">
        <f>IFERROR(VLOOKUP(E163,TablaIndicadores[[Código]:[Unidad de medida]],3,0),"")</f>
        <v>RCO 58:  Km</v>
      </c>
      <c r="H163" s="116"/>
      <c r="I163" s="153" t="str">
        <f>IF(B157="Incluir",IF(OR(H163="",E163="",NOT(ISNUMBER(H163)),H163&lt;=0,H163&lt;=0.0000001,H163&gt;1000000000),"Rellene con un valor positivo","SI"),"")</f>
        <v/>
      </c>
      <c r="J163" s="115"/>
    </row>
    <row r="164" spans="1:10" ht="29" x14ac:dyDescent="0.35">
      <c r="A164" s="106"/>
      <c r="B164" s="106"/>
      <c r="C164" s="106"/>
      <c r="D164" s="153" t="s">
        <v>162</v>
      </c>
      <c r="E164" s="154" t="s">
        <v>175</v>
      </c>
      <c r="F164" s="153" t="str">
        <f>IFERROR(VLOOKUP(E164,TablaIndicadores[[Código]:[Unidad de medida]],2,0),"")</f>
        <v>RCR 64: Usuarios anuales de infraestructuras
específicas para ciclistas</v>
      </c>
      <c r="G164" s="153" t="str">
        <f>IFERROR(VLOOKUP(E164,TablaIndicadores[[Código]:[Unidad de medida]],3,0),"")</f>
        <v>RCR 64: Usuarios /año</v>
      </c>
      <c r="H164" s="157"/>
      <c r="I164" s="153" t="str">
        <f>IF(B157="Incluir",IF(OR(H164="",E164="",NOT(ISNUMBER(H164)),H164&lt;=0,H164&lt;=0.0000001,H164&gt;1000000000),"Rellene con un valor positivo","SI"),"")</f>
        <v/>
      </c>
      <c r="J164" s="115"/>
    </row>
    <row r="165" spans="1:10" x14ac:dyDescent="0.35">
      <c r="A165" s="106"/>
      <c r="B165" s="106"/>
      <c r="C165" s="106"/>
      <c r="D165" s="106"/>
      <c r="E165" s="107"/>
      <c r="F165" s="107"/>
      <c r="G165" s="106"/>
      <c r="H165" s="107"/>
      <c r="I165" s="107"/>
      <c r="J165" s="115"/>
    </row>
    <row r="166" spans="1:10" x14ac:dyDescent="0.35">
      <c r="A166" s="106"/>
      <c r="B166" s="116" t="s">
        <v>400</v>
      </c>
      <c r="C166" s="106"/>
      <c r="D166" s="112" t="s">
        <v>292</v>
      </c>
      <c r="E166" s="112"/>
      <c r="F166" s="113"/>
      <c r="G166" s="113"/>
      <c r="H166" s="113"/>
      <c r="I166" s="113"/>
      <c r="J166" s="115"/>
    </row>
    <row r="167" spans="1:10" x14ac:dyDescent="0.35">
      <c r="A167" s="106"/>
      <c r="B167" s="106"/>
      <c r="C167" s="106"/>
      <c r="D167" s="106"/>
      <c r="E167" s="106"/>
      <c r="F167" s="107"/>
      <c r="G167" s="106"/>
      <c r="H167" s="106"/>
      <c r="I167" s="107"/>
      <c r="J167" s="115"/>
    </row>
    <row r="168" spans="1:10" x14ac:dyDescent="0.35">
      <c r="A168" s="106"/>
      <c r="B168" s="106"/>
      <c r="C168" s="106"/>
      <c r="D168" s="106" t="s">
        <v>6</v>
      </c>
      <c r="E168" s="162"/>
      <c r="F168" s="174" t="str">
        <f>IF(B166="Incluir",IF(OR(E168="",E168=0),"Rellene el presupuesto",IF(OR(NOT(ISNUMBER(E168)),E168&lt;=0),"Rellene con un valor positivo","")),
    IF(OR(E168="",E168=0),"",
        "No rellene el presupuesto sin seleccionar que quiere incluir el subtipo de acción"))</f>
        <v/>
      </c>
      <c r="G168" s="175"/>
      <c r="H168" s="175"/>
      <c r="I168" s="107"/>
      <c r="J168" s="115"/>
    </row>
    <row r="169" spans="1:10" x14ac:dyDescent="0.35">
      <c r="A169" s="106"/>
      <c r="B169" s="106"/>
      <c r="C169" s="106"/>
      <c r="D169" s="106"/>
      <c r="E169" s="106"/>
      <c r="F169" s="107"/>
      <c r="G169" s="106"/>
      <c r="H169" s="106"/>
      <c r="I169" s="107"/>
      <c r="J169" s="115"/>
    </row>
    <row r="170" spans="1:10" x14ac:dyDescent="0.35">
      <c r="A170" s="106"/>
      <c r="B170" s="106"/>
      <c r="C170" s="106"/>
      <c r="D170" s="106" t="s">
        <v>270</v>
      </c>
      <c r="E170" s="106"/>
      <c r="F170" s="107"/>
      <c r="G170" s="106"/>
      <c r="H170" s="106"/>
      <c r="I170" s="107"/>
      <c r="J170" s="115"/>
    </row>
    <row r="171" spans="1:10" x14ac:dyDescent="0.35">
      <c r="A171" s="106"/>
      <c r="B171" s="106"/>
      <c r="C171" s="106"/>
      <c r="D171" s="7" t="s">
        <v>271</v>
      </c>
      <c r="E171" s="7" t="s">
        <v>272</v>
      </c>
      <c r="F171" s="11" t="s">
        <v>156</v>
      </c>
      <c r="G171" s="11" t="s">
        <v>159</v>
      </c>
      <c r="H171" s="8" t="s">
        <v>273</v>
      </c>
      <c r="I171" s="11" t="s">
        <v>274</v>
      </c>
      <c r="J171" s="115"/>
    </row>
    <row r="172" spans="1:10" ht="29" x14ac:dyDescent="0.35">
      <c r="A172" s="106"/>
      <c r="B172" s="106"/>
      <c r="C172" s="106"/>
      <c r="D172" s="155" t="s">
        <v>160</v>
      </c>
      <c r="E172" s="156" t="s">
        <v>170</v>
      </c>
      <c r="F172" s="153" t="str">
        <f>IFERROR(VLOOKUP(E172,TablaIndicadores[[Código]:[Unidad de medida]],2,0),"")</f>
        <v>RCO54 Intermodal</v>
      </c>
      <c r="G172" s="153" t="str">
        <f>IFERROR(VLOOKUP(E172,TablaIndicadores[[Código]:[Unidad de medida]],3,0),"")</f>
        <v>RCO54:Conexiones intermodales</v>
      </c>
      <c r="H172" s="116"/>
      <c r="I172" s="153" t="str">
        <f>IF(B166="Incluir",IF(OR(H172="",E172="",NOT(ISNUMBER(H172)),H172&lt;=0,H172&lt;=0.0000001,H172&gt;1000000000),"Rellene con un valor positivo","SI"),"")</f>
        <v/>
      </c>
      <c r="J172" s="115"/>
    </row>
    <row r="173" spans="1:10" ht="29" x14ac:dyDescent="0.35">
      <c r="A173" s="106"/>
      <c r="B173" s="106"/>
      <c r="C173" s="106"/>
      <c r="D173" s="153" t="s">
        <v>162</v>
      </c>
      <c r="E173" s="154" t="s">
        <v>173</v>
      </c>
      <c r="F173" s="153" t="str">
        <f>IFERROR(VLOOKUP(E173,TablaIndicadores[[Código]:[Unidad de medida]],2,0),"")</f>
        <v>RCR 62: Pasajeros anuales de transporte
público nuevo o modernizado</v>
      </c>
      <c r="G173" s="153" t="str">
        <f>IFERROR(VLOOKUP(E173,TablaIndicadores[[Código]:[Unidad de medida]],3,0),"")</f>
        <v>RCR 62: Usuarios / año</v>
      </c>
      <c r="H173" s="157"/>
      <c r="I173" s="153" t="str">
        <f>IF(B166="Incluir",IF(OR(H173="",E173="",NOT(ISNUMBER(H173)),H173&lt;=0,H173&lt;=0.0000001,H173&gt;1000000000),"Rellene con un valor positivo","SI"),"")</f>
        <v/>
      </c>
      <c r="J173" s="115"/>
    </row>
    <row r="174" spans="1:10" x14ac:dyDescent="0.35">
      <c r="A174" s="106"/>
      <c r="B174" s="106"/>
      <c r="C174" s="106"/>
      <c r="D174" s="106"/>
      <c r="E174" s="106"/>
      <c r="F174" s="107"/>
      <c r="G174" s="106"/>
      <c r="H174" s="106"/>
      <c r="I174" s="107"/>
      <c r="J174" s="115"/>
    </row>
    <row r="175" spans="1:10" x14ac:dyDescent="0.35">
      <c r="A175" s="106"/>
      <c r="B175" s="116" t="s">
        <v>400</v>
      </c>
      <c r="C175" s="106"/>
      <c r="D175" s="187" t="s">
        <v>293</v>
      </c>
      <c r="E175" s="187"/>
      <c r="F175" s="187"/>
      <c r="G175" s="187"/>
      <c r="H175" s="187"/>
      <c r="I175" s="187"/>
      <c r="J175" s="118"/>
    </row>
    <row r="176" spans="1:10" x14ac:dyDescent="0.35">
      <c r="A176" s="106"/>
      <c r="B176" s="106"/>
      <c r="C176" s="106"/>
      <c r="D176" s="106"/>
      <c r="E176" s="106"/>
      <c r="F176" s="107"/>
      <c r="G176" s="106"/>
      <c r="H176" s="106"/>
      <c r="I176" s="107"/>
      <c r="J176" s="115"/>
    </row>
    <row r="177" spans="1:10" x14ac:dyDescent="0.35">
      <c r="A177" s="106"/>
      <c r="B177" s="106"/>
      <c r="C177" s="106"/>
      <c r="D177" s="106" t="s">
        <v>6</v>
      </c>
      <c r="E177" s="162"/>
      <c r="F177" s="174" t="str">
        <f>IF(B175="Incluir",IF(OR(E177="",E177=0),"Rellene el presupuesto",IF(OR(NOT(ISNUMBER(E177)),E177&lt;=0),"Rellene con un valor positivo","")),
    IF(OR(E177="",E177=0),"",
        "No rellene el presupuesto sin seleccionar que quiere incluir el subtipo de acción"))</f>
        <v/>
      </c>
      <c r="G177" s="175"/>
      <c r="H177" s="175"/>
      <c r="I177" s="107"/>
      <c r="J177" s="115"/>
    </row>
    <row r="178" spans="1:10" x14ac:dyDescent="0.35">
      <c r="A178" s="106"/>
      <c r="B178" s="106"/>
      <c r="C178" s="106"/>
      <c r="D178" s="106"/>
      <c r="E178" s="106"/>
      <c r="F178" s="107"/>
      <c r="G178" s="106"/>
      <c r="H178" s="106"/>
      <c r="I178" s="107"/>
      <c r="J178" s="115"/>
    </row>
    <row r="179" spans="1:10" x14ac:dyDescent="0.35">
      <c r="A179" s="106"/>
      <c r="B179" s="106"/>
      <c r="C179" s="106"/>
      <c r="D179" s="106" t="s">
        <v>270</v>
      </c>
      <c r="E179" s="106"/>
      <c r="F179" s="107"/>
      <c r="G179" s="106"/>
      <c r="H179" s="106"/>
      <c r="I179" s="107"/>
      <c r="J179" s="115"/>
    </row>
    <row r="180" spans="1:10" x14ac:dyDescent="0.35">
      <c r="A180" s="106"/>
      <c r="B180" s="106"/>
      <c r="C180" s="106"/>
      <c r="D180" s="7" t="s">
        <v>271</v>
      </c>
      <c r="E180" s="7" t="s">
        <v>272</v>
      </c>
      <c r="F180" s="11" t="s">
        <v>156</v>
      </c>
      <c r="G180" s="11" t="s">
        <v>159</v>
      </c>
      <c r="H180" s="8" t="s">
        <v>273</v>
      </c>
      <c r="I180" s="11" t="s">
        <v>274</v>
      </c>
      <c r="J180" s="115"/>
    </row>
    <row r="181" spans="1:10" ht="29" x14ac:dyDescent="0.35">
      <c r="A181" s="106"/>
      <c r="B181" s="106"/>
      <c r="C181" s="106"/>
      <c r="D181" s="155" t="s">
        <v>160</v>
      </c>
      <c r="E181" s="156" t="s">
        <v>171</v>
      </c>
      <c r="F181" s="153" t="str">
        <f>IFERROR(VLOOKUP(E181,TablaIndicadores[[Código]:[Unidad de medida]],2,0),"")</f>
        <v>RCO 57: Capacidad del material rodante respetuoso con el medio ambiente para el transporte público colectivo*</v>
      </c>
      <c r="G181" s="153" t="str">
        <f>IFERROR(VLOOKUP(E181,TablaIndicadores[[Código]:[Unidad de medida]],3,0),"")</f>
        <v>RCO 57:Pasajeros</v>
      </c>
      <c r="H181" s="116"/>
      <c r="I181" s="153" t="str">
        <f>IF(B175="Incluir",IF(OR(H181="",E181="",NOT(ISNUMBER(H181)),H181&lt;=0,H181&lt;=0.0000001,H181&gt;1000000000),"Rellene con un valor positivo","SI"),"")</f>
        <v/>
      </c>
      <c r="J181" s="115"/>
    </row>
    <row r="182" spans="1:10" ht="29" x14ac:dyDescent="0.35">
      <c r="A182" s="106"/>
      <c r="B182" s="106"/>
      <c r="C182" s="106"/>
      <c r="D182" s="153" t="s">
        <v>162</v>
      </c>
      <c r="E182" s="154" t="s">
        <v>173</v>
      </c>
      <c r="F182" s="153" t="str">
        <f>IFERROR(VLOOKUP(E182,TablaIndicadores[[Código]:[Unidad de medida]],2,0),"")</f>
        <v>RCR 62: Pasajeros anuales de transporte
público nuevo o modernizado</v>
      </c>
      <c r="G182" s="153" t="str">
        <f>IFERROR(VLOOKUP(E182,TablaIndicadores[[Código]:[Unidad de medida]],3,0),"")</f>
        <v>RCR 62: Usuarios / año</v>
      </c>
      <c r="H182" s="157"/>
      <c r="I182" s="153" t="str">
        <f>IF(B175="Incluir",IF(OR(H182="",E182="",NOT(ISNUMBER(H182)),H182&lt;=0,H182&lt;=0.0000001,H182&gt;1000000000),"Rellene con un valor positivo","SI"),"")</f>
        <v/>
      </c>
      <c r="J182" s="115"/>
    </row>
    <row r="183" spans="1:10" x14ac:dyDescent="0.35">
      <c r="A183" s="106"/>
      <c r="B183" s="106"/>
      <c r="C183" s="106"/>
      <c r="D183" s="106"/>
      <c r="E183" s="106"/>
      <c r="F183" s="107"/>
      <c r="G183" s="106"/>
      <c r="H183" s="106"/>
      <c r="I183" s="107"/>
      <c r="J183" s="115"/>
    </row>
    <row r="184" spans="1:10" ht="15" thickBot="1" x14ac:dyDescent="0.4">
      <c r="A184" s="106"/>
      <c r="B184" s="160" t="s">
        <v>48</v>
      </c>
      <c r="C184" s="109"/>
      <c r="D184" s="109"/>
      <c r="E184" s="109"/>
      <c r="F184" s="110"/>
      <c r="G184" s="109"/>
      <c r="H184" s="109"/>
      <c r="I184" s="110"/>
      <c r="J184" s="115"/>
    </row>
    <row r="185" spans="1:10" x14ac:dyDescent="0.35">
      <c r="A185" s="106"/>
      <c r="B185" s="106"/>
      <c r="C185" s="106"/>
      <c r="D185" s="106"/>
      <c r="E185" s="106"/>
      <c r="F185" s="107"/>
      <c r="G185" s="106"/>
      <c r="H185" s="106"/>
      <c r="I185" s="107"/>
      <c r="J185" s="115"/>
    </row>
    <row r="186" spans="1:10" ht="29.25" customHeight="1" x14ac:dyDescent="0.35">
      <c r="A186" s="106"/>
      <c r="B186" s="116" t="s">
        <v>400</v>
      </c>
      <c r="C186" s="106"/>
      <c r="D186" s="176" t="s">
        <v>294</v>
      </c>
      <c r="E186" s="176"/>
      <c r="F186" s="176"/>
      <c r="G186" s="176"/>
      <c r="H186" s="176"/>
      <c r="I186" s="176"/>
      <c r="J186" s="150"/>
    </row>
    <row r="187" spans="1:10" x14ac:dyDescent="0.35">
      <c r="A187" s="106"/>
      <c r="B187" s="106"/>
      <c r="C187" s="106"/>
      <c r="D187" s="106"/>
      <c r="E187" s="106"/>
      <c r="F187" s="107"/>
      <c r="G187" s="106"/>
      <c r="H187" s="106"/>
      <c r="I187" s="107"/>
      <c r="J187" s="115"/>
    </row>
    <row r="188" spans="1:10" x14ac:dyDescent="0.35">
      <c r="A188" s="106"/>
      <c r="B188" s="106"/>
      <c r="C188" s="106"/>
      <c r="D188" s="106" t="s">
        <v>6</v>
      </c>
      <c r="E188" s="162"/>
      <c r="F188" s="174" t="str">
        <f>IF(B186="Incluir",IF(OR(E188="",E188=0),"Rellene el presupuesto",IF(OR(NOT(ISNUMBER(E188)),E188&lt;=0),"Rellene con un valor positivo","")),
    IF(OR(E188="",E188=0),"",
        "No rellene el presupuesto sin seleccionar que quiere incluir el subtipo de acción"))</f>
        <v/>
      </c>
      <c r="G188" s="175"/>
      <c r="H188" s="175"/>
      <c r="I188" s="107"/>
      <c r="J188" s="115"/>
    </row>
    <row r="189" spans="1:10" x14ac:dyDescent="0.35">
      <c r="A189" s="106"/>
      <c r="B189" s="106"/>
      <c r="C189" s="106"/>
      <c r="D189" s="106"/>
      <c r="E189" s="106"/>
      <c r="F189" s="107"/>
      <c r="G189" s="106"/>
      <c r="H189" s="106"/>
      <c r="I189" s="107"/>
      <c r="J189" s="115"/>
    </row>
    <row r="190" spans="1:10" x14ac:dyDescent="0.35">
      <c r="A190" s="106"/>
      <c r="B190" s="106"/>
      <c r="C190" s="106"/>
      <c r="D190" s="106" t="s">
        <v>270</v>
      </c>
      <c r="E190" s="106"/>
      <c r="F190" s="107"/>
      <c r="G190" s="106"/>
      <c r="H190" s="106"/>
      <c r="I190" s="107"/>
      <c r="J190" s="115"/>
    </row>
    <row r="191" spans="1:10" x14ac:dyDescent="0.35">
      <c r="A191" s="106"/>
      <c r="B191" s="106"/>
      <c r="C191" s="106"/>
      <c r="D191" s="7" t="s">
        <v>271</v>
      </c>
      <c r="E191" s="7" t="s">
        <v>272</v>
      </c>
      <c r="F191" s="11" t="s">
        <v>156</v>
      </c>
      <c r="G191" s="11" t="s">
        <v>159</v>
      </c>
      <c r="H191" s="8" t="s">
        <v>273</v>
      </c>
      <c r="I191" s="11" t="s">
        <v>274</v>
      </c>
      <c r="J191" s="115"/>
    </row>
    <row r="192" spans="1:10" ht="43.5" x14ac:dyDescent="0.35">
      <c r="A192" s="106"/>
      <c r="B192" s="106"/>
      <c r="C192" s="106"/>
      <c r="D192" s="155" t="s">
        <v>160</v>
      </c>
      <c r="E192" s="156" t="s">
        <v>176</v>
      </c>
      <c r="F192" s="153" t="str">
        <f>IFERROR(VLOOKUP(E192,TablaIndicadores[[Código]:[Unidad de medida]],2,0),"")</f>
        <v>RCO 24: Inversiones en sistemas nuevos o
mejorados de seguimiento, preparación,
alerta y respuesta ante catástrofes*</v>
      </c>
      <c r="G192" s="153" t="str">
        <f>IFERROR(VLOOKUP(E192,TablaIndicadores[[Código]:[Unidad de medida]],3,0),"")</f>
        <v>RCO 24: Euro</v>
      </c>
      <c r="H192" s="116"/>
      <c r="I192" s="153" t="str">
        <f>IF(B186="Incluir",IF(OR(H192="",E192="",NOT(ISNUMBER(H192)),H192&lt;=0,H192&lt;=0.0000001,H192&gt;1000000000),"Rellene con un valor positivo","SI"),"")</f>
        <v/>
      </c>
      <c r="J192" s="115"/>
    </row>
    <row r="193" spans="1:10" ht="43.5" x14ac:dyDescent="0.35">
      <c r="A193" s="106"/>
      <c r="B193" s="106"/>
      <c r="C193" s="106"/>
      <c r="D193" s="153" t="s">
        <v>162</v>
      </c>
      <c r="E193" s="154" t="s">
        <v>178</v>
      </c>
      <c r="F193" s="153" t="str">
        <f>IFERROR(VLOOKUP(E193,TablaIndicadores[[Código]:[Unidad de medida]],2,0),"")</f>
        <v>RCR 35: Población que se beneficia de las
medidas de protección frente a las
inundaciones</v>
      </c>
      <c r="G193" s="153" t="str">
        <f>IFERROR(VLOOKUP(E193,TablaIndicadores[[Código]:[Unidad de medida]],3,0),"")</f>
        <v>RCR 35:Personas</v>
      </c>
      <c r="H193" s="157"/>
      <c r="I193" s="153" t="str">
        <f>IF(B186="Incluir",IF(OR(H193="",E193="",NOT(ISNUMBER(H193)),H193&lt;=0,H193&lt;=0.0000001,H193&gt;1000000000),"Rellene con un valor positivo","SI"),"")</f>
        <v/>
      </c>
      <c r="J193" s="115"/>
    </row>
    <row r="194" spans="1:10" x14ac:dyDescent="0.35">
      <c r="A194" s="106"/>
      <c r="B194" s="106"/>
      <c r="C194" s="106"/>
      <c r="D194" s="106"/>
      <c r="E194" s="106"/>
      <c r="F194" s="107"/>
      <c r="G194" s="106"/>
      <c r="H194" s="106"/>
      <c r="I194" s="107"/>
      <c r="J194" s="115"/>
    </row>
    <row r="195" spans="1:10" ht="29.25" customHeight="1" x14ac:dyDescent="0.35">
      <c r="A195" s="106"/>
      <c r="B195" s="116" t="s">
        <v>400</v>
      </c>
      <c r="C195" s="106"/>
      <c r="D195" s="176" t="s">
        <v>295</v>
      </c>
      <c r="E195" s="176"/>
      <c r="F195" s="176"/>
      <c r="G195" s="176"/>
      <c r="H195" s="176"/>
      <c r="I195" s="176"/>
      <c r="J195" s="150"/>
    </row>
    <row r="196" spans="1:10" x14ac:dyDescent="0.35">
      <c r="A196" s="106"/>
      <c r="B196" s="106"/>
      <c r="C196" s="106"/>
      <c r="D196" s="106"/>
      <c r="E196" s="106"/>
      <c r="F196" s="107"/>
      <c r="G196" s="106"/>
      <c r="H196" s="106"/>
      <c r="I196" s="107"/>
      <c r="J196" s="115"/>
    </row>
    <row r="197" spans="1:10" x14ac:dyDescent="0.35">
      <c r="A197" s="106"/>
      <c r="B197" s="106"/>
      <c r="C197" s="106"/>
      <c r="D197" s="106" t="s">
        <v>6</v>
      </c>
      <c r="E197" s="162"/>
      <c r="F197" s="174" t="str">
        <f>IF(B195="Incluir",IF(OR(E197="",E197=0),"Rellene el presupuesto",IF(OR(NOT(ISNUMBER(E197)),E197&lt;=0),"Rellene con un valor positivo","")),
    IF(OR(E197="",E197=0),"",
        "No rellene el presupuesto sin seleccionar que quiere incluir el subtipo de acción"))</f>
        <v/>
      </c>
      <c r="G197" s="175"/>
      <c r="H197" s="175"/>
      <c r="I197" s="107"/>
      <c r="J197" s="115"/>
    </row>
    <row r="198" spans="1:10" x14ac:dyDescent="0.35">
      <c r="A198" s="106"/>
      <c r="B198" s="106"/>
      <c r="C198" s="106"/>
      <c r="D198" s="106"/>
      <c r="E198" s="106"/>
      <c r="F198" s="107"/>
      <c r="G198" s="106"/>
      <c r="H198" s="106"/>
      <c r="I198" s="107"/>
      <c r="J198" s="115"/>
    </row>
    <row r="199" spans="1:10" x14ac:dyDescent="0.35">
      <c r="A199" s="106"/>
      <c r="B199" s="106"/>
      <c r="C199" s="106"/>
      <c r="D199" s="106" t="s">
        <v>270</v>
      </c>
      <c r="E199" s="106"/>
      <c r="F199" s="107"/>
      <c r="G199" s="106"/>
      <c r="H199" s="106"/>
      <c r="I199" s="107"/>
      <c r="J199" s="115"/>
    </row>
    <row r="200" spans="1:10" x14ac:dyDescent="0.35">
      <c r="A200" s="106"/>
      <c r="B200" s="106"/>
      <c r="C200" s="106"/>
      <c r="D200" s="7" t="s">
        <v>271</v>
      </c>
      <c r="E200" s="7" t="s">
        <v>272</v>
      </c>
      <c r="F200" s="11" t="s">
        <v>156</v>
      </c>
      <c r="G200" s="11" t="s">
        <v>159</v>
      </c>
      <c r="H200" s="8" t="s">
        <v>273</v>
      </c>
      <c r="I200" s="11" t="s">
        <v>274</v>
      </c>
      <c r="J200" s="115"/>
    </row>
    <row r="201" spans="1:10" ht="43.5" x14ac:dyDescent="0.35">
      <c r="A201" s="106"/>
      <c r="B201" s="106"/>
      <c r="C201" s="106"/>
      <c r="D201" s="155" t="s">
        <v>160</v>
      </c>
      <c r="E201" s="156" t="s">
        <v>177</v>
      </c>
      <c r="F201" s="153" t="str">
        <f>IFERROR(VLOOKUP(E201,TablaIndicadores[[Código]:[Unidad de medida]],2,0),"")</f>
        <v>RCO 26: Infraestructuras verdes construidas
o mejoradas para la adaptación al cambio
climático*</v>
      </c>
      <c r="G201" s="153" t="str">
        <f>IFERROR(VLOOKUP(E201,TablaIndicadores[[Código]:[Unidad de medida]],3,0),"")</f>
        <v>RCO 26: Hectáreas</v>
      </c>
      <c r="H201" s="116"/>
      <c r="I201" s="153" t="str">
        <f>IF(B195="Incluir",IF(OR(H201="",E201="",NOT(ISNUMBER(H201)),H201&lt;=0,H201&lt;=0.0000001,H201&gt;1000000000),"Rellene con un valor positivo","SI"),"")</f>
        <v/>
      </c>
      <c r="J201" s="115"/>
    </row>
    <row r="202" spans="1:10" ht="29" x14ac:dyDescent="0.35">
      <c r="A202" s="106"/>
      <c r="B202" s="106"/>
      <c r="C202" s="106"/>
      <c r="D202" s="153" t="s">
        <v>162</v>
      </c>
      <c r="E202" s="154" t="s">
        <v>179</v>
      </c>
      <c r="F202" s="153" t="str">
        <f>IFERROR(VLOOKUP(E202,TablaIndicadores[[Código]:[Unidad de medida]],2,0),"")</f>
        <v>RCR 36: Población que se beneficia de la
protección frente a los incendios forestales</v>
      </c>
      <c r="G202" s="153" t="str">
        <f>IFERROR(VLOOKUP(E202,TablaIndicadores[[Código]:[Unidad de medida]],3,0),"")</f>
        <v>RCR 36: Personas</v>
      </c>
      <c r="H202" s="157"/>
      <c r="I202" s="153" t="str">
        <f>IF(B195="Incluir",IF(OR(H202="",E202="",NOT(ISNUMBER(H202)),H202&lt;=0,H202&lt;=0.0000001,H202&gt;1000000000),"Rellene con un valor positivo","SI"),"")</f>
        <v/>
      </c>
      <c r="J202" s="115"/>
    </row>
    <row r="203" spans="1:10" x14ac:dyDescent="0.35">
      <c r="A203" s="106"/>
      <c r="B203" s="106"/>
      <c r="C203" s="106"/>
      <c r="D203" s="106"/>
      <c r="E203" s="106"/>
      <c r="F203" s="107"/>
      <c r="G203" s="106"/>
      <c r="H203" s="106"/>
      <c r="I203" s="107"/>
      <c r="J203" s="115"/>
    </row>
    <row r="204" spans="1:10" ht="29.25" customHeight="1" x14ac:dyDescent="0.35">
      <c r="A204" s="106"/>
      <c r="B204" s="116" t="s">
        <v>400</v>
      </c>
      <c r="C204" s="106"/>
      <c r="D204" s="176" t="s">
        <v>296</v>
      </c>
      <c r="E204" s="176"/>
      <c r="F204" s="176"/>
      <c r="G204" s="176"/>
      <c r="H204" s="176"/>
      <c r="I204" s="176"/>
      <c r="J204" s="150"/>
    </row>
    <row r="205" spans="1:10" x14ac:dyDescent="0.35">
      <c r="A205" s="106"/>
      <c r="B205" s="106"/>
      <c r="C205" s="106"/>
      <c r="D205" s="106"/>
      <c r="E205" s="106"/>
      <c r="F205" s="107"/>
      <c r="G205" s="106"/>
      <c r="H205" s="106"/>
      <c r="I205" s="107"/>
      <c r="J205" s="115"/>
    </row>
    <row r="206" spans="1:10" x14ac:dyDescent="0.35">
      <c r="A206" s="106"/>
      <c r="B206" s="106"/>
      <c r="C206" s="106"/>
      <c r="D206" s="106" t="s">
        <v>6</v>
      </c>
      <c r="E206" s="162"/>
      <c r="F206" s="174" t="str">
        <f>IF(B204="Incluir",IF(OR(E206="",E206=0),"Rellene el presupuesto",IF(OR(NOT(ISNUMBER(E206)),E206&lt;=0),"Rellene con un valor positivo","")),
    IF(OR(E206="",E206=0),"",
        "No rellene el presupuesto sin seleccionar que quiere incluir el subtipo de acción"))</f>
        <v/>
      </c>
      <c r="G206" s="175"/>
      <c r="H206" s="175"/>
      <c r="I206" s="107"/>
      <c r="J206" s="115"/>
    </row>
    <row r="207" spans="1:10" x14ac:dyDescent="0.35">
      <c r="A207" s="106"/>
      <c r="B207" s="106"/>
      <c r="C207" s="106"/>
      <c r="D207" s="106"/>
      <c r="E207" s="106"/>
      <c r="F207" s="107"/>
      <c r="G207" s="106"/>
      <c r="H207" s="106"/>
      <c r="I207" s="107"/>
      <c r="J207" s="115"/>
    </row>
    <row r="208" spans="1:10" x14ac:dyDescent="0.35">
      <c r="A208" s="106"/>
      <c r="B208" s="106"/>
      <c r="C208" s="106"/>
      <c r="D208" s="106" t="s">
        <v>270</v>
      </c>
      <c r="E208" s="106"/>
      <c r="F208" s="107"/>
      <c r="G208" s="106"/>
      <c r="H208" s="106"/>
      <c r="I208" s="107"/>
      <c r="J208" s="115"/>
    </row>
    <row r="209" spans="1:10" x14ac:dyDescent="0.35">
      <c r="A209" s="106"/>
      <c r="B209" s="106"/>
      <c r="C209" s="106"/>
      <c r="D209" s="7" t="s">
        <v>271</v>
      </c>
      <c r="E209" s="7" t="s">
        <v>272</v>
      </c>
      <c r="F209" s="11" t="s">
        <v>156</v>
      </c>
      <c r="G209" s="11" t="s">
        <v>159</v>
      </c>
      <c r="H209" s="8" t="s">
        <v>273</v>
      </c>
      <c r="I209" s="11" t="s">
        <v>274</v>
      </c>
      <c r="J209" s="115"/>
    </row>
    <row r="210" spans="1:10" ht="43.5" x14ac:dyDescent="0.35">
      <c r="A210" s="106"/>
      <c r="B210" s="106"/>
      <c r="C210" s="106"/>
      <c r="D210" s="155" t="s">
        <v>160</v>
      </c>
      <c r="E210" s="156" t="s">
        <v>177</v>
      </c>
      <c r="F210" s="153" t="str">
        <f>IFERROR(VLOOKUP(E210,TablaIndicadores[[Código]:[Unidad de medida]],2,0),"")</f>
        <v>RCO 26: Infraestructuras verdes construidas
o mejoradas para la adaptación al cambio
climático*</v>
      </c>
      <c r="G210" s="153" t="str">
        <f>IFERROR(VLOOKUP(E210,TablaIndicadores[[Código]:[Unidad de medida]],3,0),"")</f>
        <v>RCO 26: Hectáreas</v>
      </c>
      <c r="H210" s="116"/>
      <c r="I210" s="153" t="str">
        <f>IF(B204="Incluir",IF(OR(H210="",E210="",NOT(ISNUMBER(H210)),H210&lt;=0,H210&lt;=0.0000001,H210&gt;1000000000),"Rellene con un valor positivo","SI"),"")</f>
        <v/>
      </c>
      <c r="J210" s="115"/>
    </row>
    <row r="211" spans="1:10" ht="72.5" x14ac:dyDescent="0.35">
      <c r="A211" s="106"/>
      <c r="B211" s="106"/>
      <c r="C211" s="106"/>
      <c r="D211" s="153" t="s">
        <v>162</v>
      </c>
      <c r="E211" s="154" t="s">
        <v>180</v>
      </c>
      <c r="F211" s="153" t="str">
        <f>IFERROR(VLOOKUP(E211,TablaIndicadores[[Código]:[Unidad de medida]],2,0),"")</f>
        <v>RCR 37: Población que se beneficia de
medidas de protección frente a catástrofes
naturales relacionadas con el clima (distintas
de las inundaciones o los incendios
forestales)</v>
      </c>
      <c r="G211" s="153" t="str">
        <f>IFERROR(VLOOKUP(E211,TablaIndicadores[[Código]:[Unidad de medida]],3,0),"")</f>
        <v>RCR 37:Personas</v>
      </c>
      <c r="H211" s="157"/>
      <c r="I211" s="153" t="str">
        <f>IF(B204="Incluir",IF(OR(H211="",E211="",NOT(ISNUMBER(H211)),H211&lt;=0,H211&lt;=0.0000001,H211&gt;1000000000),"Rellene con un valor positivo","SI"),"")</f>
        <v/>
      </c>
      <c r="J211" s="115"/>
    </row>
    <row r="212" spans="1:10" x14ac:dyDescent="0.35">
      <c r="A212" s="106"/>
      <c r="B212" s="106"/>
      <c r="C212" s="106"/>
      <c r="D212" s="106"/>
      <c r="E212" s="106"/>
      <c r="F212" s="107"/>
      <c r="G212" s="106"/>
      <c r="H212" s="106"/>
      <c r="I212" s="107"/>
      <c r="J212" s="115"/>
    </row>
    <row r="213" spans="1:10" ht="15" thickBot="1" x14ac:dyDescent="0.4">
      <c r="A213" s="106"/>
      <c r="B213" s="160" t="s">
        <v>50</v>
      </c>
      <c r="C213" s="109"/>
      <c r="D213" s="109"/>
      <c r="E213" s="109"/>
      <c r="F213" s="110"/>
      <c r="G213" s="109"/>
      <c r="H213" s="109"/>
      <c r="I213" s="110"/>
      <c r="J213" s="115"/>
    </row>
    <row r="214" spans="1:10" x14ac:dyDescent="0.35">
      <c r="A214" s="106"/>
      <c r="B214" s="106"/>
      <c r="C214" s="106"/>
      <c r="D214" s="106"/>
      <c r="E214" s="106"/>
      <c r="F214" s="107"/>
      <c r="G214" s="106"/>
      <c r="H214" s="106"/>
      <c r="I214" s="107"/>
      <c r="J214" s="115"/>
    </row>
    <row r="215" spans="1:10" ht="29.25" customHeight="1" x14ac:dyDescent="0.35">
      <c r="A215" s="106"/>
      <c r="B215" s="116" t="s">
        <v>400</v>
      </c>
      <c r="C215" s="106"/>
      <c r="D215" s="176" t="s">
        <v>297</v>
      </c>
      <c r="E215" s="176"/>
      <c r="F215" s="176"/>
      <c r="G215" s="176"/>
      <c r="H215" s="176"/>
      <c r="I215" s="176"/>
      <c r="J215" s="150"/>
    </row>
    <row r="216" spans="1:10" x14ac:dyDescent="0.35">
      <c r="A216" s="106"/>
      <c r="B216" s="106"/>
      <c r="C216" s="106"/>
      <c r="D216" s="106"/>
      <c r="E216" s="106"/>
      <c r="F216" s="107"/>
      <c r="G216" s="106"/>
      <c r="H216" s="106"/>
      <c r="I216" s="107"/>
      <c r="J216" s="115"/>
    </row>
    <row r="217" spans="1:10" x14ac:dyDescent="0.35">
      <c r="A217" s="106"/>
      <c r="B217" s="106"/>
      <c r="C217" s="106"/>
      <c r="D217" s="106" t="s">
        <v>6</v>
      </c>
      <c r="E217" s="162"/>
      <c r="F217" s="174" t="str">
        <f>IF(B215="Incluir",IF(OR(E217="",E217=0),"Rellene el presupuesto",IF(OR(NOT(ISNUMBER(E217)),E217&lt;=0),"Rellene con un valor positivo","")),
    IF(OR(E217="",E217=0),"",
        "No rellene el presupuesto sin seleccionar que quiere incluir el subtipo de acción"))</f>
        <v/>
      </c>
      <c r="G217" s="175"/>
      <c r="H217" s="175"/>
      <c r="I217" s="107"/>
      <c r="J217" s="115"/>
    </row>
    <row r="218" spans="1:10" x14ac:dyDescent="0.35">
      <c r="A218" s="106"/>
      <c r="B218" s="106"/>
      <c r="C218" s="106"/>
      <c r="D218" s="106"/>
      <c r="E218" s="106"/>
      <c r="F218" s="107"/>
      <c r="G218" s="106"/>
      <c r="H218" s="106"/>
      <c r="I218" s="107"/>
      <c r="J218" s="115"/>
    </row>
    <row r="219" spans="1:10" x14ac:dyDescent="0.35">
      <c r="A219" s="106"/>
      <c r="B219" s="106"/>
      <c r="C219" s="106"/>
      <c r="D219" s="106" t="s">
        <v>270</v>
      </c>
      <c r="E219" s="106"/>
      <c r="F219" s="107"/>
      <c r="G219" s="106"/>
      <c r="H219" s="106"/>
      <c r="I219" s="107"/>
      <c r="J219" s="115"/>
    </row>
    <row r="220" spans="1:10" x14ac:dyDescent="0.35">
      <c r="A220" s="106"/>
      <c r="B220" s="106"/>
      <c r="C220" s="106"/>
      <c r="D220" s="7" t="s">
        <v>271</v>
      </c>
      <c r="E220" s="7" t="s">
        <v>272</v>
      </c>
      <c r="F220" s="11" t="s">
        <v>156</v>
      </c>
      <c r="G220" s="11" t="s">
        <v>159</v>
      </c>
      <c r="H220" s="8" t="s">
        <v>273</v>
      </c>
      <c r="I220" s="11" t="s">
        <v>274</v>
      </c>
      <c r="J220" s="115"/>
    </row>
    <row r="221" spans="1:10" ht="43.5" x14ac:dyDescent="0.35">
      <c r="A221" s="106"/>
      <c r="B221" s="106"/>
      <c r="C221" s="106"/>
      <c r="D221" s="155" t="s">
        <v>160</v>
      </c>
      <c r="E221" s="156" t="s">
        <v>181</v>
      </c>
      <c r="F221" s="153" t="str">
        <f>IFERROR(VLOOKUP(E221,TablaIndicadores[[Código]:[Unidad de medida]],2,0),"")</f>
        <v>RCO 30: Longitud de las tuberías nuevas o
mejoradas para los sistemas de distribución
para el abastecimiento público de agua</v>
      </c>
      <c r="G221" s="153" t="str">
        <f>IFERROR(VLOOKUP(E221,TablaIndicadores[[Código]:[Unidad de medida]],3,0),"")</f>
        <v>RCO 30: Km</v>
      </c>
      <c r="H221" s="116"/>
      <c r="I221" s="153" t="str">
        <f>IF(B215="Incluir",IF(OR(H221="",E221="",NOT(ISNUMBER(H221)),H221&lt;=0,H221&lt;=0.0000001,H221&gt;1000000000),"Rellene con un valor positivo","SI"),"")</f>
        <v/>
      </c>
      <c r="J221" s="115"/>
    </row>
    <row r="222" spans="1:10" ht="29" x14ac:dyDescent="0.35">
      <c r="A222" s="106"/>
      <c r="B222" s="106"/>
      <c r="C222" s="106"/>
      <c r="D222" s="153" t="s">
        <v>162</v>
      </c>
      <c r="E222" s="154" t="s">
        <v>182</v>
      </c>
      <c r="F222" s="153" t="str">
        <f>IFERROR(VLOOKUP(E222,TablaIndicadores[[Código]:[Unidad de medida]],2,0),"")</f>
        <v>RCR 41: Población conectada a un
abastecimiento de agua mejorado</v>
      </c>
      <c r="G222" s="153" t="str">
        <f>IFERROR(VLOOKUP(E222,TablaIndicadores[[Código]:[Unidad de medida]],3,0),"")</f>
        <v>RCR 41: Personas</v>
      </c>
      <c r="H222" s="157"/>
      <c r="I222" s="153" t="str">
        <f>IF(B215="Incluir",IF(OR(H222="",E222="",NOT(ISNUMBER(H222)),H222&lt;=0,H222&lt;=0.0000001,H222&gt;1000000000),"Rellene con un valor positivo","SI"),"")</f>
        <v/>
      </c>
      <c r="J222" s="115"/>
    </row>
    <row r="223" spans="1:10" x14ac:dyDescent="0.35">
      <c r="A223" s="106"/>
      <c r="B223" s="106"/>
      <c r="C223" s="106"/>
      <c r="D223" s="106"/>
      <c r="E223" s="106"/>
      <c r="F223" s="107"/>
      <c r="G223" s="106"/>
      <c r="H223" s="106"/>
      <c r="I223" s="107"/>
      <c r="J223" s="115"/>
    </row>
    <row r="224" spans="1:10" ht="29.25" customHeight="1" x14ac:dyDescent="0.35">
      <c r="A224" s="106"/>
      <c r="B224" s="116" t="s">
        <v>400</v>
      </c>
      <c r="C224" s="106"/>
      <c r="D224" s="176" t="s">
        <v>298</v>
      </c>
      <c r="E224" s="176"/>
      <c r="F224" s="176"/>
      <c r="G224" s="176"/>
      <c r="H224" s="176"/>
      <c r="I224" s="176"/>
      <c r="J224" s="150"/>
    </row>
    <row r="225" spans="1:10" x14ac:dyDescent="0.35">
      <c r="A225" s="106"/>
      <c r="B225" s="106"/>
      <c r="C225" s="106"/>
      <c r="D225" s="106"/>
      <c r="E225" s="106"/>
      <c r="F225" s="107"/>
      <c r="G225" s="106"/>
      <c r="H225" s="106"/>
      <c r="I225" s="107"/>
      <c r="J225" s="115"/>
    </row>
    <row r="226" spans="1:10" x14ac:dyDescent="0.35">
      <c r="A226" s="106"/>
      <c r="B226" s="106"/>
      <c r="C226" s="106"/>
      <c r="D226" s="106" t="s">
        <v>6</v>
      </c>
      <c r="E226" s="162"/>
      <c r="F226" s="174" t="str">
        <f>IF(B224="Incluir",IF(OR(E226="",E226=0),"Rellene el presupuesto",IF(OR(NOT(ISNUMBER(E226)),E226&lt;=0),"Rellene con un valor positivo","")),
    IF(OR(E226="",E226=0),"",
        "No rellene el presupuesto sin seleccionar que quiere incluir el subtipo de acción"))</f>
        <v/>
      </c>
      <c r="G226" s="175"/>
      <c r="H226" s="175"/>
      <c r="I226" s="107"/>
      <c r="J226" s="115"/>
    </row>
    <row r="227" spans="1:10" x14ac:dyDescent="0.35">
      <c r="A227" s="106"/>
      <c r="B227" s="106"/>
      <c r="C227" s="106"/>
      <c r="D227" s="106"/>
      <c r="E227" s="106"/>
      <c r="F227" s="107"/>
      <c r="G227" s="106"/>
      <c r="H227" s="106"/>
      <c r="I227" s="107"/>
      <c r="J227" s="115"/>
    </row>
    <row r="228" spans="1:10" x14ac:dyDescent="0.35">
      <c r="A228" s="106"/>
      <c r="B228" s="106"/>
      <c r="C228" s="106"/>
      <c r="D228" s="106" t="s">
        <v>270</v>
      </c>
      <c r="E228" s="106"/>
      <c r="F228" s="107"/>
      <c r="G228" s="106"/>
      <c r="H228" s="106"/>
      <c r="I228" s="107"/>
      <c r="J228" s="115"/>
    </row>
    <row r="229" spans="1:10" x14ac:dyDescent="0.35">
      <c r="A229" s="106"/>
      <c r="B229" s="106"/>
      <c r="C229" s="106"/>
      <c r="D229" s="7" t="s">
        <v>271</v>
      </c>
      <c r="E229" s="7" t="s">
        <v>272</v>
      </c>
      <c r="F229" s="11" t="s">
        <v>156</v>
      </c>
      <c r="G229" s="11" t="s">
        <v>159</v>
      </c>
      <c r="H229" s="8" t="s">
        <v>273</v>
      </c>
      <c r="I229" s="11" t="s">
        <v>274</v>
      </c>
      <c r="J229" s="115"/>
    </row>
    <row r="230" spans="1:10" ht="43.5" x14ac:dyDescent="0.35">
      <c r="A230" s="106"/>
      <c r="B230" s="106"/>
      <c r="C230" s="106"/>
      <c r="D230" s="155" t="s">
        <v>160</v>
      </c>
      <c r="E230" s="156" t="s">
        <v>181</v>
      </c>
      <c r="F230" s="153" t="str">
        <f>IFERROR(VLOOKUP(E230,TablaIndicadores[[Código]:[Unidad de medida]],2,0),"")</f>
        <v>RCO 30: Longitud de las tuberías nuevas o
mejoradas para los sistemas de distribución
para el abastecimiento público de agua</v>
      </c>
      <c r="G230" s="153" t="str">
        <f>IFERROR(VLOOKUP(E230,TablaIndicadores[[Código]:[Unidad de medida]],3,0),"")</f>
        <v>RCO 30: Km</v>
      </c>
      <c r="H230" s="116"/>
      <c r="I230" s="153" t="str">
        <f>IF(B224="Incluir",IF(OR(H230="",E230="",NOT(ISNUMBER(H230)),H230&lt;=0,H230&lt;=0.0000001,H230&gt;1000000000),"Rellene con un valor positivo","SI"),"")</f>
        <v/>
      </c>
      <c r="J230" s="115"/>
    </row>
    <row r="231" spans="1:10" ht="29" x14ac:dyDescent="0.35">
      <c r="A231" s="106"/>
      <c r="B231" s="106"/>
      <c r="C231" s="106"/>
      <c r="D231" s="153" t="s">
        <v>162</v>
      </c>
      <c r="E231" s="154" t="s">
        <v>182</v>
      </c>
      <c r="F231" s="153" t="str">
        <f>IFERROR(VLOOKUP(E231,TablaIndicadores[[Código]:[Unidad de medida]],2,0),"")</f>
        <v>RCR 41: Población conectada a un
abastecimiento de agua mejorado</v>
      </c>
      <c r="G231" s="153" t="str">
        <f>IFERROR(VLOOKUP(E231,TablaIndicadores[[Código]:[Unidad de medida]],3,0),"")</f>
        <v>RCR 41: Personas</v>
      </c>
      <c r="H231" s="157"/>
      <c r="I231" s="153" t="str">
        <f>IF(B224="Incluir",IF(OR(H231="",E231="",NOT(ISNUMBER(H231)),H231&lt;=0,H231&lt;=0.0000001,H231&gt;1000000000),"Rellene con un valor positivo","SI"),"")</f>
        <v/>
      </c>
      <c r="J231" s="115"/>
    </row>
    <row r="232" spans="1:10" x14ac:dyDescent="0.35">
      <c r="A232" s="106"/>
      <c r="B232" s="106"/>
      <c r="C232" s="106"/>
      <c r="D232" s="106"/>
      <c r="E232" s="106"/>
      <c r="F232" s="107"/>
      <c r="G232" s="106"/>
      <c r="H232" s="106"/>
      <c r="I232" s="107"/>
      <c r="J232" s="115"/>
    </row>
    <row r="233" spans="1:10" ht="29.25" customHeight="1" x14ac:dyDescent="0.35">
      <c r="A233" s="106"/>
      <c r="B233" s="116" t="s">
        <v>400</v>
      </c>
      <c r="C233" s="106"/>
      <c r="D233" s="176" t="s">
        <v>299</v>
      </c>
      <c r="E233" s="176"/>
      <c r="F233" s="176"/>
      <c r="G233" s="176"/>
      <c r="H233" s="176"/>
      <c r="I233" s="176"/>
      <c r="J233" s="150"/>
    </row>
    <row r="234" spans="1:10" x14ac:dyDescent="0.35">
      <c r="A234" s="106"/>
      <c r="B234" s="106"/>
      <c r="C234" s="106"/>
      <c r="D234" s="106"/>
      <c r="E234" s="106"/>
      <c r="F234" s="107"/>
      <c r="G234" s="106"/>
      <c r="H234" s="106"/>
      <c r="I234" s="107"/>
      <c r="J234" s="115"/>
    </row>
    <row r="235" spans="1:10" x14ac:dyDescent="0.35">
      <c r="A235" s="106"/>
      <c r="B235" s="106"/>
      <c r="C235" s="106"/>
      <c r="D235" s="106" t="s">
        <v>6</v>
      </c>
      <c r="E235" s="162"/>
      <c r="F235" s="174" t="str">
        <f>IF(B233="Incluir",IF(OR(E235="",E235=0),"Rellene el presupuesto",IF(OR(NOT(ISNUMBER(E235)),E235&lt;=0),"Rellene con un valor positivo","")),
    IF(OR(E235="",E235=0),"",
        "No rellene el presupuesto sin seleccionar que quiere incluir el subtipo de acción"))</f>
        <v/>
      </c>
      <c r="G235" s="175"/>
      <c r="H235" s="175"/>
      <c r="I235" s="107"/>
      <c r="J235" s="115"/>
    </row>
    <row r="236" spans="1:10" x14ac:dyDescent="0.35">
      <c r="A236" s="106"/>
      <c r="B236" s="106"/>
      <c r="C236" s="106"/>
      <c r="D236" s="106"/>
      <c r="E236" s="106"/>
      <c r="F236" s="107"/>
      <c r="G236" s="106"/>
      <c r="H236" s="106"/>
      <c r="I236" s="107"/>
      <c r="J236" s="115"/>
    </row>
    <row r="237" spans="1:10" x14ac:dyDescent="0.35">
      <c r="A237" s="106"/>
      <c r="B237" s="106"/>
      <c r="C237" s="106"/>
      <c r="D237" s="106" t="s">
        <v>270</v>
      </c>
      <c r="E237" s="106"/>
      <c r="F237" s="107"/>
      <c r="G237" s="106"/>
      <c r="H237" s="106"/>
      <c r="I237" s="107"/>
      <c r="J237" s="115"/>
    </row>
    <row r="238" spans="1:10" x14ac:dyDescent="0.35">
      <c r="A238" s="106"/>
      <c r="B238" s="106"/>
      <c r="C238" s="106"/>
      <c r="D238" s="7" t="s">
        <v>271</v>
      </c>
      <c r="E238" s="7" t="s">
        <v>272</v>
      </c>
      <c r="F238" s="11" t="s">
        <v>156</v>
      </c>
      <c r="G238" s="11" t="s">
        <v>159</v>
      </c>
      <c r="H238" s="8" t="s">
        <v>273</v>
      </c>
      <c r="I238" s="11" t="s">
        <v>274</v>
      </c>
      <c r="J238" s="115"/>
    </row>
    <row r="239" spans="1:10" ht="29" x14ac:dyDescent="0.35">
      <c r="A239" s="106"/>
      <c r="B239" s="106"/>
      <c r="C239" s="106"/>
      <c r="D239" s="155" t="s">
        <v>160</v>
      </c>
      <c r="E239" s="156" t="s">
        <v>183</v>
      </c>
      <c r="F239" s="153" t="str">
        <f>IFERROR(VLOOKUP(E239,TablaIndicadores[[Código]:[Unidad de medida]],2,0),"")</f>
        <v>RCO31 Longitud de tuberías nuevas o mejoradas para la red pública de recogida de aguas residuales</v>
      </c>
      <c r="G239" s="153" t="str">
        <f>IFERROR(VLOOKUP(E239,TablaIndicadores[[Código]:[Unidad de medida]],3,0),"")</f>
        <v>RCO31: Km</v>
      </c>
      <c r="H239" s="116"/>
      <c r="I239" s="153" t="str">
        <f>IF(B233="Incluir",IF(OR(H239="",E239="",NOT(ISNUMBER(H239)),H239&lt;=0,H239&lt;=0.0000001,H239&gt;1000000000),"Rellene con un valor positivo","SI"),"")</f>
        <v/>
      </c>
      <c r="J239" s="115"/>
    </row>
    <row r="240" spans="1:10" ht="43.5" x14ac:dyDescent="0.35">
      <c r="A240" s="106"/>
      <c r="B240" s="106"/>
      <c r="C240" s="106"/>
      <c r="D240" s="153" t="s">
        <v>162</v>
      </c>
      <c r="E240" s="154" t="s">
        <v>185</v>
      </c>
      <c r="F240" s="153" t="str">
        <f>IFERROR(VLOOKUP(E240,TablaIndicadores[[Código]:[Unidad de medida]],2,0),"")</f>
        <v>RCR 42: Población conectada, como mínimo,
a una planta secundaria de tratamiento de
aguas residuales</v>
      </c>
      <c r="G240" s="153" t="str">
        <f>IFERROR(VLOOKUP(E240,TablaIndicadores[[Código]:[Unidad de medida]],3,0),"")</f>
        <v>RCR 42:  Personas</v>
      </c>
      <c r="H240" s="157"/>
      <c r="I240" s="153" t="str">
        <f>IF(B233="Incluir",IF(OR(H240="",E240="",NOT(ISNUMBER(H240)),H240&lt;=0,H240&lt;=0.0000001,H240&gt;1000000000),"Rellene con un valor positivo","SI"),"")</f>
        <v/>
      </c>
      <c r="J240" s="115"/>
    </row>
    <row r="241" spans="1:10" x14ac:dyDescent="0.35">
      <c r="A241" s="106"/>
      <c r="B241" s="106"/>
      <c r="C241" s="106"/>
      <c r="D241" s="106"/>
      <c r="E241" s="106"/>
      <c r="F241" s="107"/>
      <c r="G241" s="106"/>
      <c r="H241" s="106"/>
      <c r="I241" s="107"/>
      <c r="J241" s="115"/>
    </row>
    <row r="242" spans="1:10" x14ac:dyDescent="0.35">
      <c r="A242" s="106"/>
      <c r="B242" s="116" t="s">
        <v>400</v>
      </c>
      <c r="C242" s="106"/>
      <c r="D242" s="112" t="s">
        <v>300</v>
      </c>
      <c r="E242" s="112"/>
      <c r="F242" s="113"/>
      <c r="G242" s="113"/>
      <c r="H242" s="113"/>
      <c r="I242" s="113"/>
      <c r="J242" s="115"/>
    </row>
    <row r="243" spans="1:10" x14ac:dyDescent="0.35">
      <c r="A243" s="106"/>
      <c r="B243" s="106"/>
      <c r="C243" s="106"/>
      <c r="D243" s="106"/>
      <c r="E243" s="106"/>
      <c r="F243" s="107"/>
      <c r="G243" s="106"/>
      <c r="H243" s="106"/>
      <c r="I243" s="107"/>
      <c r="J243" s="115"/>
    </row>
    <row r="244" spans="1:10" x14ac:dyDescent="0.35">
      <c r="A244" s="106"/>
      <c r="B244" s="106"/>
      <c r="C244" s="106"/>
      <c r="D244" s="106" t="s">
        <v>6</v>
      </c>
      <c r="E244" s="162"/>
      <c r="F244" s="174" t="str">
        <f>IF(B242="Incluir",IF(OR(E244="",E244=0),"Rellene el presupuesto",IF(OR(NOT(ISNUMBER(E244)),E244&lt;=0),"Rellene con un valor positivo","")),
    IF(OR(E244="",E244=0),"",
        "No rellene el presupuesto sin seleccionar que quiere incluir el subtipo de acción"))</f>
        <v/>
      </c>
      <c r="G244" s="175"/>
      <c r="H244" s="175"/>
      <c r="I244" s="107"/>
      <c r="J244" s="115"/>
    </row>
    <row r="245" spans="1:10" x14ac:dyDescent="0.35">
      <c r="A245" s="106"/>
      <c r="B245" s="106"/>
      <c r="C245" s="106"/>
      <c r="D245" s="106"/>
      <c r="E245" s="106"/>
      <c r="F245" s="107"/>
      <c r="G245" s="106"/>
      <c r="H245" s="106"/>
      <c r="I245" s="107"/>
      <c r="J245" s="115"/>
    </row>
    <row r="246" spans="1:10" x14ac:dyDescent="0.35">
      <c r="A246" s="106"/>
      <c r="B246" s="106"/>
      <c r="C246" s="106"/>
      <c r="D246" s="106" t="s">
        <v>270</v>
      </c>
      <c r="E246" s="106"/>
      <c r="F246" s="107"/>
      <c r="G246" s="106"/>
      <c r="H246" s="106"/>
      <c r="I246" s="107"/>
      <c r="J246" s="115"/>
    </row>
    <row r="247" spans="1:10" x14ac:dyDescent="0.35">
      <c r="A247" s="106"/>
      <c r="B247" s="106"/>
      <c r="C247" s="106"/>
      <c r="D247" s="7" t="s">
        <v>271</v>
      </c>
      <c r="E247" s="7" t="s">
        <v>272</v>
      </c>
      <c r="F247" s="11" t="s">
        <v>156</v>
      </c>
      <c r="G247" s="11" t="s">
        <v>159</v>
      </c>
      <c r="H247" s="8" t="s">
        <v>273</v>
      </c>
      <c r="I247" s="11" t="s">
        <v>274</v>
      </c>
      <c r="J247" s="115"/>
    </row>
    <row r="248" spans="1:10" ht="29" x14ac:dyDescent="0.35">
      <c r="A248" s="106"/>
      <c r="B248" s="106"/>
      <c r="C248" s="106"/>
      <c r="D248" s="155" t="s">
        <v>160</v>
      </c>
      <c r="E248" s="156" t="s">
        <v>184</v>
      </c>
      <c r="F248" s="153" t="str">
        <f>IFERROR(VLOOKUP(E248,TablaIndicadores[[Código]:[Unidad de medida]],2,0),"")</f>
        <v>RCO 32: Capacidad nueva o mejorada para el
tratamiento de aguas residuales</v>
      </c>
      <c r="G248" s="153" t="str">
        <f>IFERROR(VLOOKUP(E248,TablaIndicadores[[Código]:[Unidad de medida]],3,0),"")</f>
        <v>RCO32: Equivalente de población</v>
      </c>
      <c r="H248" s="116"/>
      <c r="I248" s="153" t="str">
        <f>IF(B242="Incluir",IF(OR(H248="",E248="",NOT(ISNUMBER(H248)),H248&lt;=0,H248&lt;=0.0000001,H248&gt;1000000000),"Rellene con un valor positivo","SI"),"")</f>
        <v/>
      </c>
      <c r="J248" s="115"/>
    </row>
    <row r="249" spans="1:10" ht="43.5" x14ac:dyDescent="0.35">
      <c r="A249" s="106"/>
      <c r="B249" s="106"/>
      <c r="C249" s="106"/>
      <c r="D249" s="153" t="s">
        <v>162</v>
      </c>
      <c r="E249" s="154" t="s">
        <v>185</v>
      </c>
      <c r="F249" s="153" t="str">
        <f>IFERROR(VLOOKUP(E249,TablaIndicadores[[Código]:[Unidad de medida]],2,0),"")</f>
        <v>RCR 42: Población conectada, como mínimo,
a una planta secundaria de tratamiento de
aguas residuales</v>
      </c>
      <c r="G249" s="153" t="str">
        <f>IFERROR(VLOOKUP(E249,TablaIndicadores[[Código]:[Unidad de medida]],3,0),"")</f>
        <v>RCR 42:  Personas</v>
      </c>
      <c r="H249" s="157"/>
      <c r="I249" s="153" t="str">
        <f>IF(B242="Incluir",IF(OR(H249="",E249="",NOT(ISNUMBER(H249)),H249&lt;=0,H249&lt;=0.0000001,H249&gt;1000000000),"Rellene con un valor positivo","SI"),"")</f>
        <v/>
      </c>
      <c r="J249" s="115"/>
    </row>
    <row r="250" spans="1:10" x14ac:dyDescent="0.35">
      <c r="A250" s="106"/>
      <c r="B250" s="106"/>
      <c r="C250" s="106"/>
      <c r="D250" s="106"/>
      <c r="E250" s="106"/>
      <c r="F250" s="107"/>
      <c r="G250" s="106"/>
      <c r="H250" s="106"/>
      <c r="I250" s="107"/>
      <c r="J250" s="115"/>
    </row>
    <row r="251" spans="1:10" x14ac:dyDescent="0.35">
      <c r="A251" s="106"/>
      <c r="B251" s="116" t="s">
        <v>400</v>
      </c>
      <c r="C251" s="106"/>
      <c r="D251" s="112" t="s">
        <v>301</v>
      </c>
      <c r="E251" s="112"/>
      <c r="F251" s="113"/>
      <c r="G251" s="151"/>
      <c r="H251" s="151"/>
      <c r="I251" s="151"/>
      <c r="J251" s="115"/>
    </row>
    <row r="252" spans="1:10" x14ac:dyDescent="0.35">
      <c r="A252" s="106"/>
      <c r="B252" s="106"/>
      <c r="C252" s="106"/>
      <c r="D252" s="106"/>
      <c r="E252" s="106"/>
      <c r="F252" s="107"/>
      <c r="G252" s="106"/>
      <c r="H252" s="106"/>
      <c r="I252" s="107"/>
      <c r="J252" s="115"/>
    </row>
    <row r="253" spans="1:10" x14ac:dyDescent="0.35">
      <c r="A253" s="106"/>
      <c r="B253" s="106"/>
      <c r="C253" s="106"/>
      <c r="D253" s="106" t="s">
        <v>6</v>
      </c>
      <c r="E253" s="162"/>
      <c r="F253" s="174" t="str">
        <f>IF(B251="Incluir",IF(OR(E253="",E253=0),"Rellene el presupuesto",IF(OR(NOT(ISNUMBER(E253)),E253&lt;=0),"Rellene con un valor positivo","")),
    IF(OR(E253="",E253=0),"",
        "No rellene el presupuesto sin seleccionar que quiere incluir el subtipo de acción"))</f>
        <v/>
      </c>
      <c r="G253" s="175"/>
      <c r="H253" s="175"/>
      <c r="I253" s="107"/>
      <c r="J253" s="115"/>
    </row>
    <row r="254" spans="1:10" x14ac:dyDescent="0.35">
      <c r="A254" s="106"/>
      <c r="B254" s="106"/>
      <c r="C254" s="106"/>
      <c r="D254" s="106"/>
      <c r="E254" s="106"/>
      <c r="F254" s="107"/>
      <c r="G254" s="106"/>
      <c r="H254" s="106"/>
      <c r="I254" s="107"/>
      <c r="J254" s="115"/>
    </row>
    <row r="255" spans="1:10" x14ac:dyDescent="0.35">
      <c r="A255" s="106"/>
      <c r="B255" s="106"/>
      <c r="C255" s="106"/>
      <c r="D255" s="106" t="s">
        <v>270</v>
      </c>
      <c r="E255" s="106"/>
      <c r="F255" s="107"/>
      <c r="G255" s="106"/>
      <c r="H255" s="106"/>
      <c r="I255" s="107"/>
      <c r="J255" s="115"/>
    </row>
    <row r="256" spans="1:10" x14ac:dyDescent="0.35">
      <c r="A256" s="106"/>
      <c r="B256" s="106"/>
      <c r="C256" s="106"/>
      <c r="D256" s="7" t="s">
        <v>271</v>
      </c>
      <c r="E256" s="7" t="s">
        <v>272</v>
      </c>
      <c r="F256" s="11" t="s">
        <v>156</v>
      </c>
      <c r="G256" s="11" t="s">
        <v>159</v>
      </c>
      <c r="H256" s="8" t="s">
        <v>273</v>
      </c>
      <c r="I256" s="11" t="s">
        <v>274</v>
      </c>
      <c r="J256" s="115"/>
    </row>
    <row r="257" spans="1:10" ht="29" x14ac:dyDescent="0.35">
      <c r="A257" s="106"/>
      <c r="B257" s="106"/>
      <c r="C257" s="106"/>
      <c r="D257" s="155" t="s">
        <v>160</v>
      </c>
      <c r="E257" s="156" t="s">
        <v>183</v>
      </c>
      <c r="F257" s="153" t="str">
        <f>IFERROR(VLOOKUP(E257,TablaIndicadores[[Código]:[Unidad de medida]],2,0),"")</f>
        <v>RCO31 Longitud de tuberías nuevas o mejoradas para la red pública de recogida de aguas residuales</v>
      </c>
      <c r="G257" s="153" t="str">
        <f>IFERROR(VLOOKUP(E257,TablaIndicadores[[Código]:[Unidad de medida]],3,0),"")</f>
        <v>RCO31: Km</v>
      </c>
      <c r="H257" s="116"/>
      <c r="I257" s="153" t="str">
        <f>IF(B251="Incluir",IF(OR(H257="",E257="",NOT(ISNUMBER(H257)),H257&lt;=0,H257&lt;=0.0000001,H257&gt;1000000000),"Rellene con un valor positivo","SI"),"")</f>
        <v/>
      </c>
      <c r="J257" s="115"/>
    </row>
    <row r="258" spans="1:10" ht="43.5" x14ac:dyDescent="0.35">
      <c r="A258" s="106"/>
      <c r="B258" s="106"/>
      <c r="C258" s="106"/>
      <c r="D258" s="153" t="s">
        <v>162</v>
      </c>
      <c r="E258" s="154" t="s">
        <v>185</v>
      </c>
      <c r="F258" s="153" t="str">
        <f>IFERROR(VLOOKUP(E258,TablaIndicadores[[Código]:[Unidad de medida]],2,0),"")</f>
        <v>RCR 42: Población conectada, como mínimo,
a una planta secundaria de tratamiento de
aguas residuales</v>
      </c>
      <c r="G258" s="153" t="str">
        <f>IFERROR(VLOOKUP(E258,TablaIndicadores[[Código]:[Unidad de medida]],3,0),"")</f>
        <v>RCR 42:  Personas</v>
      </c>
      <c r="H258" s="157"/>
      <c r="I258" s="153" t="str">
        <f>IF(B251="Incluir",IF(OR(H258="",E258="",NOT(ISNUMBER(H258)),H258&lt;=0,H258&lt;=0.0000001,H258&gt;1000000000),"Rellene con un valor positivo","SI"),"")</f>
        <v/>
      </c>
      <c r="J258" s="115"/>
    </row>
    <row r="259" spans="1:10" x14ac:dyDescent="0.35">
      <c r="A259" s="106"/>
      <c r="B259" s="106"/>
      <c r="C259" s="106"/>
      <c r="D259" s="106"/>
      <c r="E259" s="106"/>
      <c r="F259" s="107"/>
      <c r="G259" s="106"/>
      <c r="H259" s="106"/>
      <c r="I259" s="107"/>
      <c r="J259" s="115"/>
    </row>
    <row r="260" spans="1:10" ht="15" thickBot="1" x14ac:dyDescent="0.4">
      <c r="A260" s="106"/>
      <c r="B260" s="160" t="s">
        <v>52</v>
      </c>
      <c r="C260" s="109"/>
      <c r="D260" s="109"/>
      <c r="E260" s="109"/>
      <c r="F260" s="110"/>
      <c r="G260" s="109"/>
      <c r="H260" s="109"/>
      <c r="I260" s="110"/>
      <c r="J260" s="115"/>
    </row>
    <row r="261" spans="1:10" x14ac:dyDescent="0.35">
      <c r="A261" s="106"/>
      <c r="B261" s="106"/>
      <c r="C261" s="106"/>
      <c r="D261" s="106"/>
      <c r="E261" s="106"/>
      <c r="F261" s="107"/>
      <c r="G261" s="106"/>
      <c r="H261" s="106"/>
      <c r="I261" s="107"/>
      <c r="J261" s="115"/>
    </row>
    <row r="262" spans="1:10" x14ac:dyDescent="0.35">
      <c r="A262" s="106"/>
      <c r="B262" s="116" t="s">
        <v>400</v>
      </c>
      <c r="C262" s="106"/>
      <c r="D262" s="112" t="s">
        <v>302</v>
      </c>
      <c r="E262" s="112"/>
      <c r="F262" s="113"/>
      <c r="G262" s="151"/>
      <c r="H262" s="151"/>
      <c r="I262" s="151"/>
      <c r="J262" s="115"/>
    </row>
    <row r="263" spans="1:10" x14ac:dyDescent="0.35">
      <c r="A263" s="106"/>
      <c r="B263" s="106"/>
      <c r="C263" s="106"/>
      <c r="D263" s="106"/>
      <c r="E263" s="106"/>
      <c r="F263" s="107"/>
      <c r="G263" s="106"/>
      <c r="H263" s="106"/>
      <c r="I263" s="107"/>
      <c r="J263" s="115"/>
    </row>
    <row r="264" spans="1:10" x14ac:dyDescent="0.35">
      <c r="A264" s="106"/>
      <c r="B264" s="106"/>
      <c r="C264" s="106"/>
      <c r="D264" s="106" t="s">
        <v>6</v>
      </c>
      <c r="E264" s="162"/>
      <c r="F264" s="174" t="str">
        <f>IF(B262="Incluir",IF(OR(E264="",E264=0),"Rellene el presupuesto",IF(OR(NOT(ISNUMBER(E264)),E264&lt;=0),"Rellene con un valor positivo","")),
    IF(OR(E264="",E264=0),"",
        "No rellene el presupuesto sin seleccionar que quiere incluir el subtipo de acción"))</f>
        <v/>
      </c>
      <c r="G264" s="175"/>
      <c r="H264" s="175"/>
      <c r="I264" s="107"/>
      <c r="J264" s="115"/>
    </row>
    <row r="265" spans="1:10" x14ac:dyDescent="0.35">
      <c r="A265" s="106"/>
      <c r="B265" s="106"/>
      <c r="C265" s="106"/>
      <c r="D265" s="106"/>
      <c r="E265" s="106"/>
      <c r="F265" s="107"/>
      <c r="G265" s="106"/>
      <c r="H265" s="106"/>
      <c r="I265" s="107"/>
      <c r="J265" s="115"/>
    </row>
    <row r="266" spans="1:10" x14ac:dyDescent="0.35">
      <c r="A266" s="106"/>
      <c r="B266" s="106"/>
      <c r="C266" s="106"/>
      <c r="D266" s="106" t="s">
        <v>270</v>
      </c>
      <c r="E266" s="106"/>
      <c r="F266" s="107"/>
      <c r="G266" s="106"/>
      <c r="H266" s="106"/>
      <c r="I266" s="107"/>
      <c r="J266" s="115"/>
    </row>
    <row r="267" spans="1:10" x14ac:dyDescent="0.35">
      <c r="A267" s="106"/>
      <c r="B267" s="106"/>
      <c r="C267" s="106"/>
      <c r="D267" s="7" t="s">
        <v>271</v>
      </c>
      <c r="E267" s="7" t="s">
        <v>272</v>
      </c>
      <c r="F267" s="11" t="s">
        <v>156</v>
      </c>
      <c r="G267" s="11" t="s">
        <v>159</v>
      </c>
      <c r="H267" s="8" t="s">
        <v>273</v>
      </c>
      <c r="I267" s="11" t="s">
        <v>274</v>
      </c>
      <c r="J267" s="115"/>
    </row>
    <row r="268" spans="1:10" ht="30" customHeight="1" x14ac:dyDescent="0.35">
      <c r="A268" s="106"/>
      <c r="B268" s="106"/>
      <c r="C268" s="106"/>
      <c r="D268" s="155" t="s">
        <v>160</v>
      </c>
      <c r="E268" s="156" t="s">
        <v>186</v>
      </c>
      <c r="F268" s="153" t="str">
        <f>IFERROR(VLOOKUP(E268,TablaIndicadores[[Código]:[Unidad de medida]],2,0),"")</f>
        <v>RCO 34: Capacidad adicional para el reciclaje
de residuos</v>
      </c>
      <c r="G268" s="153" t="str">
        <f>IFERROR(VLOOKUP(E268,TablaIndicadores[[Código]:[Unidad de medida]],3,0),"")</f>
        <v>RCO 34: Toneladas/año</v>
      </c>
      <c r="H268" s="116"/>
      <c r="I268" s="153" t="str">
        <f>IF(B262="Incluir",IF(OR(H268="",E268="",NOT(ISNUMBER(H268)),H268&lt;=0,H268&lt;=0.0000001,H268&gt;1000000000),"Rellene con un valor positivo","SI"),"")</f>
        <v/>
      </c>
      <c r="J268" s="115"/>
    </row>
    <row r="269" spans="1:10" ht="30" customHeight="1" x14ac:dyDescent="0.35">
      <c r="A269" s="106"/>
      <c r="B269" s="106"/>
      <c r="C269" s="106"/>
      <c r="D269" s="153" t="s">
        <v>162</v>
      </c>
      <c r="E269" s="154" t="s">
        <v>189</v>
      </c>
      <c r="F269" s="153" t="str">
        <f>IFERROR(VLOOKUP(E269,TablaIndicadores[[Código]:[Unidad de medida]],2,0),"")</f>
        <v>RCR103 Residuos recogidos de manera selectiva</v>
      </c>
      <c r="G269" s="153" t="str">
        <f>IFERROR(VLOOKUP(E269,TablaIndicadores[[Código]:[Unidad de medida]],3,0),"")</f>
        <v>RCR 103: Toneladas/ año</v>
      </c>
      <c r="H269" s="157"/>
      <c r="I269" s="153" t="str">
        <f>IF(B262="Incluir",IF(OR(H269="",E269="",NOT(ISNUMBER(H269)),H269&lt;=0,H269&lt;=0.0000001,H269&gt;1000000000),"Rellene con un valor positivo","SI"),"")</f>
        <v/>
      </c>
      <c r="J269" s="115"/>
    </row>
    <row r="270" spans="1:10" x14ac:dyDescent="0.35">
      <c r="A270" s="106"/>
      <c r="B270" s="106"/>
      <c r="C270" s="106"/>
      <c r="D270" s="106"/>
      <c r="E270" s="106"/>
      <c r="F270" s="107"/>
      <c r="G270" s="106"/>
      <c r="H270" s="106"/>
      <c r="I270" s="107"/>
      <c r="J270" s="115"/>
    </row>
    <row r="271" spans="1:10" x14ac:dyDescent="0.35">
      <c r="A271" s="106"/>
      <c r="B271" s="116" t="s">
        <v>400</v>
      </c>
      <c r="C271" s="106"/>
      <c r="D271" s="112" t="s">
        <v>303</v>
      </c>
      <c r="E271" s="112"/>
      <c r="F271" s="113"/>
      <c r="G271" s="113"/>
      <c r="H271" s="113"/>
      <c r="I271" s="113"/>
      <c r="J271" s="115"/>
    </row>
    <row r="272" spans="1:10" x14ac:dyDescent="0.35">
      <c r="A272" s="106"/>
      <c r="B272" s="106"/>
      <c r="C272" s="106"/>
      <c r="D272" s="106"/>
      <c r="E272" s="106"/>
      <c r="F272" s="107"/>
      <c r="G272" s="106"/>
      <c r="H272" s="106"/>
      <c r="I272" s="107"/>
      <c r="J272" s="115"/>
    </row>
    <row r="273" spans="1:10" x14ac:dyDescent="0.35">
      <c r="A273" s="106"/>
      <c r="B273" s="106"/>
      <c r="C273" s="106"/>
      <c r="D273" s="106" t="s">
        <v>6</v>
      </c>
      <c r="E273" s="162"/>
      <c r="F273" s="174" t="str">
        <f>IF(B271="Incluir",IF(OR(E273="",E273=0),"Rellene el presupuesto",IF(OR(NOT(ISNUMBER(E273)),E273&lt;=0),"Rellene con un valor positivo","")),
    IF(OR(E273="",E273=0),"",
        "No rellene el presupuesto sin seleccionar que quiere incluir el subtipo de acción"))</f>
        <v/>
      </c>
      <c r="G273" s="175"/>
      <c r="H273" s="175"/>
      <c r="I273" s="107"/>
      <c r="J273" s="115"/>
    </row>
    <row r="274" spans="1:10" x14ac:dyDescent="0.35">
      <c r="A274" s="106"/>
      <c r="B274" s="106"/>
      <c r="C274" s="106"/>
      <c r="D274" s="106"/>
      <c r="E274" s="106"/>
      <c r="F274" s="107"/>
      <c r="G274" s="106"/>
      <c r="H274" s="106"/>
      <c r="I274" s="107"/>
      <c r="J274" s="115"/>
    </row>
    <row r="275" spans="1:10" x14ac:dyDescent="0.35">
      <c r="A275" s="106"/>
      <c r="B275" s="106"/>
      <c r="C275" s="106"/>
      <c r="D275" s="106" t="s">
        <v>270</v>
      </c>
      <c r="E275" s="106"/>
      <c r="F275" s="107"/>
      <c r="G275" s="106"/>
      <c r="H275" s="106"/>
      <c r="I275" s="107"/>
      <c r="J275" s="115"/>
    </row>
    <row r="276" spans="1:10" x14ac:dyDescent="0.35">
      <c r="A276" s="106"/>
      <c r="B276" s="106"/>
      <c r="C276" s="106"/>
      <c r="D276" s="7" t="s">
        <v>271</v>
      </c>
      <c r="E276" s="7" t="s">
        <v>272</v>
      </c>
      <c r="F276" s="11" t="s">
        <v>156</v>
      </c>
      <c r="G276" s="11" t="s">
        <v>159</v>
      </c>
      <c r="H276" s="8" t="s">
        <v>273</v>
      </c>
      <c r="I276" s="11" t="s">
        <v>274</v>
      </c>
      <c r="J276" s="115"/>
    </row>
    <row r="277" spans="1:10" ht="30" customHeight="1" x14ac:dyDescent="0.35">
      <c r="A277" s="106"/>
      <c r="B277" s="106"/>
      <c r="C277" s="106"/>
      <c r="D277" s="155" t="s">
        <v>160</v>
      </c>
      <c r="E277" s="156" t="s">
        <v>186</v>
      </c>
      <c r="F277" s="153" t="str">
        <f>IFERROR(VLOOKUP(E277,TablaIndicadores[[Código]:[Unidad de medida]],2,0),"")</f>
        <v>RCO 34: Capacidad adicional para el reciclaje
de residuos</v>
      </c>
      <c r="G277" s="153" t="str">
        <f>IFERROR(VLOOKUP(E277,TablaIndicadores[[Código]:[Unidad de medida]],3,0),"")</f>
        <v>RCO 34: Toneladas/año</v>
      </c>
      <c r="H277" s="116"/>
      <c r="I277" s="153" t="str">
        <f>IF(B271="Incluir",IF(OR(H277="",E277="",NOT(ISNUMBER(H277)),H277&lt;=0,H277&lt;=0.0000001,H277&gt;1000000000),"Rellene con un valor positivo","SI"),"")</f>
        <v/>
      </c>
      <c r="J277" s="115"/>
    </row>
    <row r="278" spans="1:10" ht="30" customHeight="1" x14ac:dyDescent="0.35">
      <c r="A278" s="106"/>
      <c r="B278" s="106"/>
      <c r="C278" s="106"/>
      <c r="D278" s="153" t="s">
        <v>162</v>
      </c>
      <c r="E278" s="154" t="s">
        <v>189</v>
      </c>
      <c r="F278" s="153" t="str">
        <f>IFERROR(VLOOKUP(E278,TablaIndicadores[[Código]:[Unidad de medida]],2,0),"")</f>
        <v>RCR103 Residuos recogidos de manera selectiva</v>
      </c>
      <c r="G278" s="153" t="str">
        <f>IFERROR(VLOOKUP(E278,TablaIndicadores[[Código]:[Unidad de medida]],3,0),"")</f>
        <v>RCR 103: Toneladas/ año</v>
      </c>
      <c r="H278" s="157"/>
      <c r="I278" s="153" t="str">
        <f>IF(B271="Incluir",IF(OR(H278="",E278="",NOT(ISNUMBER(H278)),H278&lt;=0,H278&lt;=0.0000001,H278&gt;1000000000),"Rellene con un valor positivo","SI"),"")</f>
        <v/>
      </c>
      <c r="J278" s="115"/>
    </row>
    <row r="279" spans="1:10" x14ac:dyDescent="0.35">
      <c r="A279" s="106"/>
      <c r="B279" s="106"/>
      <c r="C279" s="106"/>
      <c r="D279" s="106"/>
      <c r="E279" s="106"/>
      <c r="F279" s="107"/>
      <c r="G279" s="106"/>
      <c r="H279" s="106"/>
      <c r="I279" s="107"/>
      <c r="J279" s="115"/>
    </row>
    <row r="280" spans="1:10" x14ac:dyDescent="0.35">
      <c r="A280" s="106"/>
      <c r="B280" s="116" t="s">
        <v>400</v>
      </c>
      <c r="C280" s="106"/>
      <c r="D280" s="112" t="s">
        <v>304</v>
      </c>
      <c r="E280" s="112"/>
      <c r="F280" s="113"/>
      <c r="G280" s="151"/>
      <c r="H280" s="151"/>
      <c r="I280" s="151"/>
      <c r="J280" s="115"/>
    </row>
    <row r="281" spans="1:10" x14ac:dyDescent="0.35">
      <c r="A281" s="106"/>
      <c r="B281" s="106"/>
      <c r="C281" s="106"/>
      <c r="D281" s="106"/>
      <c r="E281" s="106"/>
      <c r="F281" s="107"/>
      <c r="G281" s="106"/>
      <c r="H281" s="106"/>
      <c r="I281" s="107"/>
      <c r="J281" s="115"/>
    </row>
    <row r="282" spans="1:10" x14ac:dyDescent="0.35">
      <c r="A282" s="106"/>
      <c r="B282" s="106"/>
      <c r="C282" s="106"/>
      <c r="D282" s="106" t="s">
        <v>6</v>
      </c>
      <c r="E282" s="162"/>
      <c r="F282" s="174" t="str">
        <f>IF(B280="Incluir",IF(OR(E282="",E282=0),"Rellene el presupuesto",IF(OR(NOT(ISNUMBER(E282)),E282&lt;=0),"Rellene con un valor positivo","")),
    IF(OR(E282="",E282=0),"",
        "No rellene el presupuesto sin seleccionar que quiere incluir el subtipo de acción"))</f>
        <v/>
      </c>
      <c r="G282" s="175"/>
      <c r="H282" s="175"/>
      <c r="I282" s="107"/>
      <c r="J282" s="115"/>
    </row>
    <row r="283" spans="1:10" x14ac:dyDescent="0.35">
      <c r="A283" s="106"/>
      <c r="B283" s="106"/>
      <c r="C283" s="106"/>
      <c r="D283" s="106"/>
      <c r="E283" s="106"/>
      <c r="F283" s="107"/>
      <c r="G283" s="106"/>
      <c r="H283" s="106"/>
      <c r="I283" s="107"/>
      <c r="J283" s="115"/>
    </row>
    <row r="284" spans="1:10" x14ac:dyDescent="0.35">
      <c r="A284" s="106"/>
      <c r="B284" s="106"/>
      <c r="C284" s="106"/>
      <c r="D284" s="106" t="s">
        <v>270</v>
      </c>
      <c r="E284" s="106"/>
      <c r="F284" s="107"/>
      <c r="G284" s="106"/>
      <c r="H284" s="106"/>
      <c r="I284" s="107"/>
      <c r="J284" s="115"/>
    </row>
    <row r="285" spans="1:10" x14ac:dyDescent="0.35">
      <c r="A285" s="106"/>
      <c r="B285" s="106"/>
      <c r="C285" s="106"/>
      <c r="D285" s="7" t="s">
        <v>271</v>
      </c>
      <c r="E285" s="7" t="s">
        <v>272</v>
      </c>
      <c r="F285" s="11" t="s">
        <v>156</v>
      </c>
      <c r="G285" s="11" t="s">
        <v>159</v>
      </c>
      <c r="H285" s="8" t="s">
        <v>273</v>
      </c>
      <c r="I285" s="11" t="s">
        <v>274</v>
      </c>
      <c r="J285" s="115"/>
    </row>
    <row r="286" spans="1:10" ht="30" customHeight="1" x14ac:dyDescent="0.35">
      <c r="A286" s="106"/>
      <c r="B286" s="106"/>
      <c r="C286" s="106"/>
      <c r="D286" s="155" t="s">
        <v>160</v>
      </c>
      <c r="E286" s="156" t="s">
        <v>186</v>
      </c>
      <c r="F286" s="153" t="str">
        <f>IFERROR(VLOOKUP(E286,TablaIndicadores[[Código]:[Unidad de medida]],2,0),"")</f>
        <v>RCO 34: Capacidad adicional para el reciclaje
de residuos</v>
      </c>
      <c r="G286" s="153" t="str">
        <f>IFERROR(VLOOKUP(E286,TablaIndicadores[[Código]:[Unidad de medida]],3,0),"")</f>
        <v>RCO 34: Toneladas/año</v>
      </c>
      <c r="H286" s="116"/>
      <c r="I286" s="153" t="str">
        <f>IF(B280="Incluir",IF(OR(H286="",E286="",NOT(ISNUMBER(H286)),H286&lt;=0,H286&lt;=0.0000001,H286&gt;1000000000),"Rellene con un valor positivo","SI"),"")</f>
        <v/>
      </c>
      <c r="J286" s="115"/>
    </row>
    <row r="287" spans="1:10" ht="30" customHeight="1" x14ac:dyDescent="0.35">
      <c r="A287" s="106"/>
      <c r="B287" s="106"/>
      <c r="C287" s="106"/>
      <c r="D287" s="153" t="s">
        <v>162</v>
      </c>
      <c r="E287" s="154" t="s">
        <v>189</v>
      </c>
      <c r="F287" s="153" t="str">
        <f>IFERROR(VLOOKUP(E287,TablaIndicadores[[Código]:[Unidad de medida]],2,0),"")</f>
        <v>RCR103 Residuos recogidos de manera selectiva</v>
      </c>
      <c r="G287" s="153" t="str">
        <f>IFERROR(VLOOKUP(E287,TablaIndicadores[[Código]:[Unidad de medida]],3,0),"")</f>
        <v>RCR 103: Toneladas/ año</v>
      </c>
      <c r="H287" s="157"/>
      <c r="I287" s="153" t="str">
        <f>IF(B280="Incluir",IF(OR(H287="",E287="",NOT(ISNUMBER(H287)),H287&lt;=0,H287&lt;=0.0000001,H287&gt;1000000000),"Rellene con un valor positivo","SI"),"")</f>
        <v/>
      </c>
      <c r="J287" s="115"/>
    </row>
    <row r="288" spans="1:10" x14ac:dyDescent="0.35">
      <c r="A288" s="106"/>
      <c r="B288" s="106"/>
      <c r="C288" s="106"/>
      <c r="D288" s="106"/>
      <c r="E288" s="106"/>
      <c r="F288" s="107"/>
      <c r="G288" s="106"/>
      <c r="H288" s="106"/>
      <c r="I288" s="107"/>
      <c r="J288" s="115"/>
    </row>
    <row r="289" spans="1:10" x14ac:dyDescent="0.35">
      <c r="A289" s="106"/>
      <c r="B289" s="116" t="s">
        <v>400</v>
      </c>
      <c r="C289" s="106"/>
      <c r="D289" s="112" t="s">
        <v>305</v>
      </c>
      <c r="E289" s="112"/>
      <c r="F289" s="113"/>
      <c r="G289" s="113"/>
      <c r="H289" s="113"/>
      <c r="I289" s="113"/>
      <c r="J289" s="115"/>
    </row>
    <row r="290" spans="1:10" x14ac:dyDescent="0.35">
      <c r="A290" s="106"/>
      <c r="B290" s="106"/>
      <c r="C290" s="106"/>
      <c r="D290" s="106"/>
      <c r="E290" s="106"/>
      <c r="F290" s="107"/>
      <c r="G290" s="106"/>
      <c r="H290" s="106"/>
      <c r="I290" s="107"/>
      <c r="J290" s="115"/>
    </row>
    <row r="291" spans="1:10" x14ac:dyDescent="0.35">
      <c r="A291" s="106"/>
      <c r="B291" s="106"/>
      <c r="C291" s="106"/>
      <c r="D291" s="106" t="s">
        <v>6</v>
      </c>
      <c r="E291" s="162"/>
      <c r="F291" s="174" t="str">
        <f>IF(B289="Incluir",IF(OR(E291="",E291=0),"Rellene el presupuesto",IF(OR(NOT(ISNUMBER(E291)),E291&lt;=0),"Rellene con un valor positivo","")),
    IF(OR(E291="",E291=0),"",
        "No rellene el presupuesto sin seleccionar que quiere incluir el subtipo de acción"))</f>
        <v/>
      </c>
      <c r="G291" s="175"/>
      <c r="H291" s="175"/>
      <c r="I291" s="107"/>
      <c r="J291" s="115"/>
    </row>
    <row r="292" spans="1:10" x14ac:dyDescent="0.35">
      <c r="A292" s="106"/>
      <c r="B292" s="106"/>
      <c r="C292" s="106"/>
      <c r="D292" s="106"/>
      <c r="E292" s="106"/>
      <c r="F292" s="107"/>
      <c r="G292" s="106"/>
      <c r="H292" s="106"/>
      <c r="I292" s="107"/>
      <c r="J292" s="115"/>
    </row>
    <row r="293" spans="1:10" x14ac:dyDescent="0.35">
      <c r="A293" s="106"/>
      <c r="B293" s="106"/>
      <c r="C293" s="106"/>
      <c r="D293" s="106" t="s">
        <v>270</v>
      </c>
      <c r="E293" s="106"/>
      <c r="F293" s="107"/>
      <c r="G293" s="106"/>
      <c r="H293" s="106"/>
      <c r="I293" s="107"/>
      <c r="J293" s="115"/>
    </row>
    <row r="294" spans="1:10" x14ac:dyDescent="0.35">
      <c r="A294" s="106"/>
      <c r="B294" s="106"/>
      <c r="C294" s="106"/>
      <c r="D294" s="7" t="s">
        <v>271</v>
      </c>
      <c r="E294" s="7" t="s">
        <v>272</v>
      </c>
      <c r="F294" s="11" t="s">
        <v>156</v>
      </c>
      <c r="G294" s="11" t="s">
        <v>159</v>
      </c>
      <c r="H294" s="8" t="s">
        <v>273</v>
      </c>
      <c r="I294" s="11" t="s">
        <v>274</v>
      </c>
      <c r="J294" s="115"/>
    </row>
    <row r="295" spans="1:10" ht="29" x14ac:dyDescent="0.35">
      <c r="A295" s="106"/>
      <c r="B295" s="106"/>
      <c r="C295" s="106"/>
      <c r="D295" s="155" t="s">
        <v>160</v>
      </c>
      <c r="E295" s="156" t="s">
        <v>190</v>
      </c>
      <c r="F295" s="153" t="str">
        <f>IFERROR(VLOOKUP(E295,TablaIndicadores[[Código]:[Unidad de medida]],2,0),"")</f>
        <v>Superficie de los suelos rehabilitados
apoyados</v>
      </c>
      <c r="G295" s="153" t="str">
        <f>IFERROR(VLOOKUP(E295,TablaIndicadores[[Código]:[Unidad de medida]],3,0),"")</f>
        <v>RCO 38: Hectáreas</v>
      </c>
      <c r="H295" s="116"/>
      <c r="I295" s="153" t="str">
        <f>IF(B289="Incluir",IF(OR(H295="",E295="",NOT(ISNUMBER(H295)),H295&lt;=0,H295&lt;=0.0000001,H295&gt;1000000000),"Rellene con un valor positivo","SI"),"")</f>
        <v/>
      </c>
      <c r="J295" s="115"/>
    </row>
    <row r="296" spans="1:10" ht="29" x14ac:dyDescent="0.35">
      <c r="A296" s="106"/>
      <c r="B296" s="106"/>
      <c r="C296" s="106"/>
      <c r="D296" s="153" t="s">
        <v>162</v>
      </c>
      <c r="E296" s="154" t="s">
        <v>191</v>
      </c>
      <c r="F296" s="153" t="str">
        <f>IFERROR(VLOOKUP(E296,TablaIndicadores[[Código]:[Unidad de medida]],2,0),"")</f>
        <v>RCR 52: Suelos rehabilitados utilizados para zonas verdes, vivienda social, actividades económicas u otros usos</v>
      </c>
      <c r="G296" s="153" t="str">
        <f>IFERROR(VLOOKUP(E296,TablaIndicadores[[Código]:[Unidad de medida]],3,0),"")</f>
        <v>RCR 52: Hectáreas</v>
      </c>
      <c r="H296" s="157"/>
      <c r="I296" s="153" t="str">
        <f>IF(B289="Incluir",IF(OR(H296="",E296="",NOT(ISNUMBER(H296)),H296&lt;=0,H296&lt;=0.0000001,H296&gt;1000000000),"Rellene con un valor positivo","SI"),"")</f>
        <v/>
      </c>
      <c r="J296" s="115"/>
    </row>
    <row r="297" spans="1:10" x14ac:dyDescent="0.35">
      <c r="A297" s="106"/>
      <c r="B297" s="106"/>
      <c r="C297" s="106"/>
      <c r="D297" s="106"/>
      <c r="E297" s="106"/>
      <c r="F297" s="107"/>
      <c r="G297" s="106"/>
      <c r="H297" s="106"/>
      <c r="I297" s="107"/>
      <c r="J297" s="115"/>
    </row>
    <row r="298" spans="1:10" x14ac:dyDescent="0.35">
      <c r="A298" s="106"/>
      <c r="B298" s="116" t="s">
        <v>400</v>
      </c>
      <c r="C298" s="106"/>
      <c r="D298" s="112" t="s">
        <v>306</v>
      </c>
      <c r="E298" s="112"/>
      <c r="F298" s="113"/>
      <c r="G298" s="151"/>
      <c r="H298" s="151"/>
      <c r="I298" s="151"/>
      <c r="J298" s="115"/>
    </row>
    <row r="299" spans="1:10" x14ac:dyDescent="0.35">
      <c r="A299" s="106"/>
      <c r="B299" s="106"/>
      <c r="C299" s="106"/>
      <c r="D299" s="106"/>
      <c r="E299" s="106"/>
      <c r="F299" s="107"/>
      <c r="G299" s="106"/>
      <c r="H299" s="106"/>
      <c r="I299" s="107"/>
      <c r="J299" s="115"/>
    </row>
    <row r="300" spans="1:10" x14ac:dyDescent="0.35">
      <c r="A300" s="106"/>
      <c r="B300" s="106"/>
      <c r="C300" s="106"/>
      <c r="D300" s="106" t="s">
        <v>6</v>
      </c>
      <c r="E300" s="162"/>
      <c r="F300" s="174" t="str">
        <f>IF(B298="Incluir",IF(OR(E300="",E300=0),"Rellene el presupuesto",IF(OR(NOT(ISNUMBER(E300)),E300&lt;=0),"Rellene con un valor positivo","")),
    IF(OR(E300="",E300=0),"",
        "No rellene el presupuesto sin seleccionar que quiere incluir el subtipo de acción"))</f>
        <v/>
      </c>
      <c r="G300" s="175"/>
      <c r="H300" s="175"/>
      <c r="I300" s="107"/>
      <c r="J300" s="115"/>
    </row>
    <row r="301" spans="1:10" x14ac:dyDescent="0.35">
      <c r="A301" s="106"/>
      <c r="B301" s="106"/>
      <c r="C301" s="106"/>
      <c r="D301" s="106"/>
      <c r="E301" s="106"/>
      <c r="F301" s="107"/>
      <c r="G301" s="106"/>
      <c r="H301" s="106"/>
      <c r="I301" s="107"/>
      <c r="J301" s="115"/>
    </row>
    <row r="302" spans="1:10" x14ac:dyDescent="0.35">
      <c r="A302" s="106"/>
      <c r="B302" s="106"/>
      <c r="C302" s="106"/>
      <c r="D302" s="106" t="s">
        <v>270</v>
      </c>
      <c r="E302" s="106"/>
      <c r="F302" s="107"/>
      <c r="G302" s="106"/>
      <c r="H302" s="106"/>
      <c r="I302" s="107"/>
      <c r="J302" s="115"/>
    </row>
    <row r="303" spans="1:10" x14ac:dyDescent="0.35">
      <c r="A303" s="106"/>
      <c r="B303" s="106"/>
      <c r="C303" s="106"/>
      <c r="D303" s="7" t="s">
        <v>271</v>
      </c>
      <c r="E303" s="7" t="s">
        <v>272</v>
      </c>
      <c r="F303" s="11" t="s">
        <v>156</v>
      </c>
      <c r="G303" s="11" t="s">
        <v>159</v>
      </c>
      <c r="H303" s="8" t="s">
        <v>273</v>
      </c>
      <c r="I303" s="11" t="s">
        <v>274</v>
      </c>
      <c r="J303" s="115"/>
    </row>
    <row r="304" spans="1:10" ht="29" x14ac:dyDescent="0.35">
      <c r="A304" s="106"/>
      <c r="B304" s="106"/>
      <c r="C304" s="106"/>
      <c r="D304" s="155" t="s">
        <v>160</v>
      </c>
      <c r="E304" s="156" t="s">
        <v>190</v>
      </c>
      <c r="F304" s="153" t="str">
        <f>IFERROR(VLOOKUP(E304,TablaIndicadores[[Código]:[Unidad de medida]],2,0),"")</f>
        <v>Superficie de los suelos rehabilitados
apoyados</v>
      </c>
      <c r="G304" s="153" t="str">
        <f>IFERROR(VLOOKUP(E304,TablaIndicadores[[Código]:[Unidad de medida]],3,0),"")</f>
        <v>RCO 38: Hectáreas</v>
      </c>
      <c r="H304" s="116"/>
      <c r="I304" s="153" t="str">
        <f>IF(B298="Incluir",IF(OR(H304="",E304="",NOT(ISNUMBER(H304)),H304&lt;=0,H304&lt;=0.0000001,H304&gt;1000000000),"Rellene con un valor positivo","SI"),"")</f>
        <v/>
      </c>
      <c r="J304" s="115"/>
    </row>
    <row r="305" spans="1:10" ht="29" x14ac:dyDescent="0.35">
      <c r="A305" s="106"/>
      <c r="B305" s="106"/>
      <c r="C305" s="106"/>
      <c r="D305" s="153" t="s">
        <v>162</v>
      </c>
      <c r="E305" s="154" t="s">
        <v>191</v>
      </c>
      <c r="F305" s="153" t="str">
        <f>IFERROR(VLOOKUP(E305,TablaIndicadores[[Código]:[Unidad de medida]],2,0),"")</f>
        <v>RCR 52: Suelos rehabilitados utilizados para zonas verdes, vivienda social, actividades económicas u otros usos</v>
      </c>
      <c r="G305" s="153" t="str">
        <f>IFERROR(VLOOKUP(E305,TablaIndicadores[[Código]:[Unidad de medida]],3,0),"")</f>
        <v>RCR 52: Hectáreas</v>
      </c>
      <c r="H305" s="157"/>
      <c r="I305" s="153" t="str">
        <f>IF(B298="Incluir",IF(OR(H305="",E305="",NOT(ISNUMBER(H305)),H305&lt;=0,H305&lt;=0.0000001,H305&gt;1000000000),"Rellene con un valor positivo","SI"),"")</f>
        <v/>
      </c>
      <c r="J305" s="115"/>
    </row>
    <row r="306" spans="1:10" x14ac:dyDescent="0.35">
      <c r="A306" s="106"/>
      <c r="B306" s="106"/>
      <c r="C306" s="106"/>
      <c r="D306" s="106"/>
      <c r="E306" s="106"/>
      <c r="F306" s="107"/>
      <c r="G306" s="106"/>
      <c r="H306" s="106"/>
      <c r="I306" s="107"/>
      <c r="J306" s="115"/>
    </row>
    <row r="307" spans="1:10" ht="15" thickBot="1" x14ac:dyDescent="0.4">
      <c r="A307" s="106"/>
      <c r="B307" s="160" t="s">
        <v>54</v>
      </c>
      <c r="C307" s="109"/>
      <c r="D307" s="109"/>
      <c r="E307" s="109"/>
      <c r="F307" s="110"/>
      <c r="G307" s="109"/>
      <c r="H307" s="109"/>
      <c r="I307" s="110"/>
      <c r="J307" s="115"/>
    </row>
    <row r="308" spans="1:10" x14ac:dyDescent="0.35">
      <c r="A308" s="106"/>
      <c r="B308" s="106"/>
      <c r="C308" s="106"/>
      <c r="D308" s="106"/>
      <c r="E308" s="106"/>
      <c r="F308" s="107"/>
      <c r="G308" s="106"/>
      <c r="H308" s="106"/>
      <c r="I308" s="107"/>
      <c r="J308" s="115"/>
    </row>
    <row r="309" spans="1:10" x14ac:dyDescent="0.35">
      <c r="A309" s="106"/>
      <c r="B309" s="116" t="s">
        <v>400</v>
      </c>
      <c r="C309" s="106"/>
      <c r="D309" s="112" t="s">
        <v>307</v>
      </c>
      <c r="E309" s="112"/>
      <c r="F309" s="113"/>
      <c r="G309" s="113"/>
      <c r="H309" s="113"/>
      <c r="I309" s="113"/>
      <c r="J309" s="115"/>
    </row>
    <row r="310" spans="1:10" x14ac:dyDescent="0.35">
      <c r="A310" s="106"/>
      <c r="B310" s="106"/>
      <c r="C310" s="106"/>
      <c r="D310" s="106"/>
      <c r="E310" s="106"/>
      <c r="F310" s="107"/>
      <c r="G310" s="106"/>
      <c r="H310" s="106"/>
      <c r="I310" s="107"/>
      <c r="J310" s="115"/>
    </row>
    <row r="311" spans="1:10" x14ac:dyDescent="0.35">
      <c r="A311" s="106"/>
      <c r="B311" s="106"/>
      <c r="C311" s="106"/>
      <c r="D311" s="106" t="s">
        <v>6</v>
      </c>
      <c r="E311" s="162"/>
      <c r="F311" s="174" t="str">
        <f>IF(B309="Incluir",IF(OR(E311="",E311=0),"Rellene el presupuesto",IF(OR(NOT(ISNUMBER(E311)),E311&lt;=0),"Rellene con un valor positivo","")),
    IF(OR(E311="",E311=0),"",
        "No rellene el presupuesto sin seleccionar que quiere incluir el subtipo de acción"))</f>
        <v/>
      </c>
      <c r="G311" s="175"/>
      <c r="H311" s="175"/>
      <c r="I311" s="107"/>
      <c r="J311" s="115"/>
    </row>
    <row r="312" spans="1:10" x14ac:dyDescent="0.35">
      <c r="A312" s="106"/>
      <c r="B312" s="106"/>
      <c r="C312" s="106"/>
      <c r="D312" s="106"/>
      <c r="E312" s="106"/>
      <c r="F312" s="107"/>
      <c r="G312" s="106"/>
      <c r="H312" s="106"/>
      <c r="I312" s="107"/>
      <c r="J312" s="115"/>
    </row>
    <row r="313" spans="1:10" x14ac:dyDescent="0.35">
      <c r="A313" s="106"/>
      <c r="B313" s="106"/>
      <c r="C313" s="106"/>
      <c r="D313" s="106" t="s">
        <v>270</v>
      </c>
      <c r="E313" s="106"/>
      <c r="F313" s="107"/>
      <c r="G313" s="106"/>
      <c r="H313" s="106"/>
      <c r="I313" s="107"/>
      <c r="J313" s="115"/>
    </row>
    <row r="314" spans="1:10" x14ac:dyDescent="0.35">
      <c r="A314" s="106"/>
      <c r="B314" s="106"/>
      <c r="C314" s="106"/>
      <c r="D314" s="7" t="s">
        <v>271</v>
      </c>
      <c r="E314" s="7" t="s">
        <v>272</v>
      </c>
      <c r="F314" s="11" t="s">
        <v>156</v>
      </c>
      <c r="G314" s="11" t="s">
        <v>159</v>
      </c>
      <c r="H314" s="8" t="s">
        <v>273</v>
      </c>
      <c r="I314" s="11" t="s">
        <v>274</v>
      </c>
      <c r="J314" s="115"/>
    </row>
    <row r="315" spans="1:10" ht="29" x14ac:dyDescent="0.35">
      <c r="A315" s="106"/>
      <c r="B315" s="106"/>
      <c r="C315" s="106"/>
      <c r="D315" s="155" t="s">
        <v>160</v>
      </c>
      <c r="E315" s="156" t="s">
        <v>190</v>
      </c>
      <c r="F315" s="153" t="str">
        <f>IFERROR(VLOOKUP(E315,TablaIndicadores[[Código]:[Unidad de medida]],2,0),"")</f>
        <v>Superficie de los suelos rehabilitados
apoyados</v>
      </c>
      <c r="G315" s="153" t="str">
        <f>IFERROR(VLOOKUP(E315,TablaIndicadores[[Código]:[Unidad de medida]],3,0),"")</f>
        <v>RCO 38: Hectáreas</v>
      </c>
      <c r="H315" s="116"/>
      <c r="I315" s="153" t="str">
        <f>IF(B309="Incluir",IF(OR(H315="",E315="",NOT(ISNUMBER(H315)),H315&lt;=0,H315&lt;=0.0000001,H315&gt;1000000000),"Rellene con un valor positivo","SI"),"")</f>
        <v/>
      </c>
      <c r="J315" s="115"/>
    </row>
    <row r="316" spans="1:10" ht="29" x14ac:dyDescent="0.35">
      <c r="A316" s="106"/>
      <c r="B316" s="106"/>
      <c r="C316" s="106"/>
      <c r="D316" s="153" t="s">
        <v>162</v>
      </c>
      <c r="E316" s="154" t="s">
        <v>192</v>
      </c>
      <c r="F316" s="153" t="str">
        <f>IFERROR(VLOOKUP(E316,TablaIndicadores[[Código]:[Unidad de medida]],2,0),"")</f>
        <v>RCR 50: Población que se beneficia de
medidas en favor de la calidad del aire*</v>
      </c>
      <c r="G316" s="153" t="str">
        <f>IFERROR(VLOOKUP(E316,TablaIndicadores[[Código]:[Unidad de medida]],3,0),"")</f>
        <v>RCR 50: Personas</v>
      </c>
      <c r="H316" s="157"/>
      <c r="I316" s="153" t="str">
        <f>IF(B309="Incluir",IF(OR(H316="",E316="",NOT(ISNUMBER(H316)),H316&lt;=0,H316&lt;=0.0000001,H316&gt;1000000000),"Rellene con un valor positivo","SI"),"")</f>
        <v/>
      </c>
      <c r="J316" s="115"/>
    </row>
    <row r="317" spans="1:10" x14ac:dyDescent="0.35">
      <c r="A317" s="106"/>
      <c r="B317" s="106"/>
      <c r="C317" s="106"/>
      <c r="D317" s="106"/>
      <c r="E317" s="106"/>
      <c r="F317" s="107"/>
      <c r="G317" s="106"/>
      <c r="H317" s="106"/>
      <c r="I317" s="107"/>
      <c r="J317" s="115"/>
    </row>
    <row r="318" spans="1:10" x14ac:dyDescent="0.35">
      <c r="A318" s="106"/>
      <c r="B318" s="116" t="s">
        <v>400</v>
      </c>
      <c r="C318" s="106"/>
      <c r="D318" s="112" t="s">
        <v>308</v>
      </c>
      <c r="E318" s="112"/>
      <c r="F318" s="113"/>
      <c r="G318" s="151"/>
      <c r="H318" s="151"/>
      <c r="I318" s="151"/>
      <c r="J318" s="115"/>
    </row>
    <row r="319" spans="1:10" x14ac:dyDescent="0.35">
      <c r="A319" s="106"/>
      <c r="B319" s="106"/>
      <c r="C319" s="106"/>
      <c r="D319" s="106"/>
      <c r="E319" s="106"/>
      <c r="F319" s="107"/>
      <c r="G319" s="106"/>
      <c r="H319" s="106"/>
      <c r="I319" s="107"/>
      <c r="J319" s="115"/>
    </row>
    <row r="320" spans="1:10" x14ac:dyDescent="0.35">
      <c r="A320" s="106"/>
      <c r="B320" s="106"/>
      <c r="C320" s="106"/>
      <c r="D320" s="106" t="s">
        <v>6</v>
      </c>
      <c r="E320" s="162"/>
      <c r="F320" s="174" t="str">
        <f>IF(B318="Incluir",IF(OR(E320="",E320=0),"Rellene el presupuesto",IF(OR(NOT(ISNUMBER(E320)),E320&lt;=0),"Rellene con un valor positivo","")),
    IF(OR(E320="",E320=0),"",
        "No rellene el presupuesto sin seleccionar que quiere incluir el subtipo de acción"))</f>
        <v/>
      </c>
      <c r="G320" s="175"/>
      <c r="H320" s="175"/>
      <c r="I320" s="107"/>
      <c r="J320" s="115"/>
    </row>
    <row r="321" spans="1:10" x14ac:dyDescent="0.35">
      <c r="A321" s="106"/>
      <c r="B321" s="106"/>
      <c r="C321" s="106"/>
      <c r="D321" s="106"/>
      <c r="E321" s="106"/>
      <c r="F321" s="107"/>
      <c r="G321" s="106"/>
      <c r="H321" s="106"/>
      <c r="I321" s="107"/>
      <c r="J321" s="115"/>
    </row>
    <row r="322" spans="1:10" x14ac:dyDescent="0.35">
      <c r="A322" s="106"/>
      <c r="B322" s="106"/>
      <c r="C322" s="106"/>
      <c r="D322" s="106" t="s">
        <v>270</v>
      </c>
      <c r="E322" s="106"/>
      <c r="F322" s="107"/>
      <c r="G322" s="106"/>
      <c r="H322" s="106"/>
      <c r="I322" s="107"/>
      <c r="J322" s="115"/>
    </row>
    <row r="323" spans="1:10" x14ac:dyDescent="0.35">
      <c r="A323" s="106"/>
      <c r="B323" s="106"/>
      <c r="C323" s="106"/>
      <c r="D323" s="7" t="s">
        <v>271</v>
      </c>
      <c r="E323" s="7" t="s">
        <v>272</v>
      </c>
      <c r="F323" s="11" t="s">
        <v>156</v>
      </c>
      <c r="G323" s="11" t="s">
        <v>159</v>
      </c>
      <c r="H323" s="8" t="s">
        <v>273</v>
      </c>
      <c r="I323" s="11" t="s">
        <v>274</v>
      </c>
      <c r="J323" s="115"/>
    </row>
    <row r="324" spans="1:10" ht="29" x14ac:dyDescent="0.35">
      <c r="A324" s="106"/>
      <c r="B324" s="106"/>
      <c r="C324" s="106"/>
      <c r="D324" s="155" t="s">
        <v>160</v>
      </c>
      <c r="E324" s="156" t="s">
        <v>190</v>
      </c>
      <c r="F324" s="153" t="str">
        <f>IFERROR(VLOOKUP(E324,TablaIndicadores[[Código]:[Unidad de medida]],2,0),"")</f>
        <v>Superficie de los suelos rehabilitados
apoyados</v>
      </c>
      <c r="G324" s="153" t="str">
        <f>IFERROR(VLOOKUP(E324,TablaIndicadores[[Código]:[Unidad de medida]],3,0),"")</f>
        <v>RCO 38: Hectáreas</v>
      </c>
      <c r="H324" s="116"/>
      <c r="I324" s="153" t="str">
        <f>IF(B318="Incluir",IF(OR(H324="",E324="",NOT(ISNUMBER(H324)),H324&lt;=0,H324&lt;=0.0000001,H324&gt;1000000000),"Rellene con un valor positivo","SI"),"")</f>
        <v/>
      </c>
      <c r="J324" s="115"/>
    </row>
    <row r="325" spans="1:10" ht="29" x14ac:dyDescent="0.35">
      <c r="A325" s="106"/>
      <c r="B325" s="106"/>
      <c r="C325" s="106"/>
      <c r="D325" s="153" t="s">
        <v>162</v>
      </c>
      <c r="E325" s="154" t="s">
        <v>193</v>
      </c>
      <c r="F325" s="153" t="str">
        <f>IFERROR(VLOOKUP(E325,TablaIndicadores[[Código]:[Unidad de medida]],2,0),"")</f>
        <v>RCR 95: Población que tiene acceso a
infraestructuras verdes nuevas o mejoradas*</v>
      </c>
      <c r="G325" s="153" t="str">
        <f>IFERROR(VLOOKUP(E325,TablaIndicadores[[Código]:[Unidad de medida]],3,0),"")</f>
        <v>RCR 95: Personas</v>
      </c>
      <c r="H325" s="157"/>
      <c r="I325" s="153" t="str">
        <f>IF(B318="Incluir",IF(OR(H325="",E325="",NOT(ISNUMBER(H325)),H325&lt;=0,H325&lt;=0.0000001,H325&gt;1000000000),"Rellene con un valor positivo","SI"),"")</f>
        <v/>
      </c>
      <c r="J325" s="115"/>
    </row>
    <row r="326" spans="1:10" x14ac:dyDescent="0.35">
      <c r="A326" s="106"/>
      <c r="B326" s="106"/>
      <c r="C326" s="106"/>
      <c r="D326" s="106"/>
      <c r="E326" s="106"/>
      <c r="F326" s="107"/>
      <c r="G326" s="106"/>
      <c r="H326" s="106"/>
      <c r="I326" s="107"/>
      <c r="J326" s="115"/>
    </row>
    <row r="327" spans="1:10" ht="29.25" customHeight="1" x14ac:dyDescent="0.35">
      <c r="A327" s="106"/>
      <c r="B327" s="116" t="s">
        <v>400</v>
      </c>
      <c r="C327" s="106"/>
      <c r="D327" s="176" t="s">
        <v>309</v>
      </c>
      <c r="E327" s="176"/>
      <c r="F327" s="176"/>
      <c r="G327" s="176"/>
      <c r="H327" s="176"/>
      <c r="I327" s="176"/>
      <c r="J327" s="150"/>
    </row>
    <row r="328" spans="1:10" x14ac:dyDescent="0.35">
      <c r="A328" s="106"/>
      <c r="B328" s="106"/>
      <c r="C328" s="106"/>
      <c r="D328" s="106"/>
      <c r="E328" s="106"/>
      <c r="F328" s="107"/>
      <c r="G328" s="106"/>
      <c r="H328" s="106"/>
      <c r="I328" s="107"/>
      <c r="J328" s="115"/>
    </row>
    <row r="329" spans="1:10" x14ac:dyDescent="0.35">
      <c r="A329" s="106"/>
      <c r="B329" s="106"/>
      <c r="C329" s="106"/>
      <c r="D329" s="106" t="s">
        <v>6</v>
      </c>
      <c r="E329" s="162"/>
      <c r="F329" s="174" t="str">
        <f>IF(B327="Incluir",IF(OR(E329="",E329=0),"Rellene el presupuesto",IF(OR(NOT(ISNUMBER(E329)),E329&lt;=0),"Rellene con un valor positivo","")),
    IF(OR(E329="",E329=0),"",
        "No rellene el presupuesto sin seleccionar que quiere incluir el subtipo de acción"))</f>
        <v/>
      </c>
      <c r="G329" s="175"/>
      <c r="H329" s="175"/>
      <c r="I329" s="107"/>
      <c r="J329" s="115"/>
    </row>
    <row r="330" spans="1:10" x14ac:dyDescent="0.35">
      <c r="A330" s="106"/>
      <c r="B330" s="106"/>
      <c r="C330" s="106"/>
      <c r="D330" s="106"/>
      <c r="E330" s="106"/>
      <c r="F330" s="107"/>
      <c r="G330" s="106"/>
      <c r="H330" s="106"/>
      <c r="I330" s="107"/>
      <c r="J330" s="115"/>
    </row>
    <row r="331" spans="1:10" x14ac:dyDescent="0.35">
      <c r="A331" s="106"/>
      <c r="B331" s="106"/>
      <c r="C331" s="106"/>
      <c r="D331" s="106" t="s">
        <v>270</v>
      </c>
      <c r="E331" s="106"/>
      <c r="F331" s="107"/>
      <c r="G331" s="106"/>
      <c r="H331" s="106"/>
      <c r="I331" s="107"/>
      <c r="J331" s="115"/>
    </row>
    <row r="332" spans="1:10" x14ac:dyDescent="0.35">
      <c r="A332" s="106"/>
      <c r="B332" s="106"/>
      <c r="C332" s="106"/>
      <c r="D332" s="7" t="s">
        <v>271</v>
      </c>
      <c r="E332" s="7" t="s">
        <v>272</v>
      </c>
      <c r="F332" s="11" t="s">
        <v>156</v>
      </c>
      <c r="G332" s="11" t="s">
        <v>159</v>
      </c>
      <c r="H332" s="8" t="s">
        <v>273</v>
      </c>
      <c r="I332" s="11" t="s">
        <v>274</v>
      </c>
      <c r="J332" s="115"/>
    </row>
    <row r="333" spans="1:10" ht="29" x14ac:dyDescent="0.35">
      <c r="A333" s="106"/>
      <c r="B333" s="106"/>
      <c r="C333" s="106"/>
      <c r="D333" s="155" t="s">
        <v>160</v>
      </c>
      <c r="E333" s="156" t="s">
        <v>190</v>
      </c>
      <c r="F333" s="153" t="str">
        <f>IFERROR(VLOOKUP(E333,TablaIndicadores[[Código]:[Unidad de medida]],2,0),"")</f>
        <v>Superficie de los suelos rehabilitados
apoyados</v>
      </c>
      <c r="G333" s="153" t="str">
        <f>IFERROR(VLOOKUP(E333,TablaIndicadores[[Código]:[Unidad de medida]],3,0),"")</f>
        <v>RCO 38: Hectáreas</v>
      </c>
      <c r="H333" s="116"/>
      <c r="I333" s="153" t="str">
        <f>IF(B327="Incluir",IF(OR(H333="",E333="",NOT(ISNUMBER(H333)),H333&lt;=0,H333&lt;=0.0000001,H333&gt;1000000000),"Rellene con un valor positivo","SI"),"")</f>
        <v/>
      </c>
      <c r="J333" s="115"/>
    </row>
    <row r="334" spans="1:10" ht="29" x14ac:dyDescent="0.35">
      <c r="A334" s="106"/>
      <c r="B334" s="106"/>
      <c r="C334" s="106"/>
      <c r="D334" s="153" t="s">
        <v>162</v>
      </c>
      <c r="E334" s="154" t="s">
        <v>193</v>
      </c>
      <c r="F334" s="153" t="str">
        <f>IFERROR(VLOOKUP(E334,TablaIndicadores[[Código]:[Unidad de medida]],2,0),"")</f>
        <v>RCR 95: Población que tiene acceso a
infraestructuras verdes nuevas o mejoradas*</v>
      </c>
      <c r="G334" s="153" t="str">
        <f>IFERROR(VLOOKUP(E334,TablaIndicadores[[Código]:[Unidad de medida]],3,0),"")</f>
        <v>RCR 95: Personas</v>
      </c>
      <c r="H334" s="157"/>
      <c r="I334" s="153" t="str">
        <f>IF(B327="Incluir",IF(OR(H334="",E334="",NOT(ISNUMBER(H334)),H334&lt;=0,H334&lt;=0.0000001,H334&gt;1000000000),"Rellene con un valor positivo","SI"),"")</f>
        <v/>
      </c>
      <c r="J334" s="115"/>
    </row>
    <row r="335" spans="1:10" x14ac:dyDescent="0.35">
      <c r="A335" s="106"/>
      <c r="B335" s="106"/>
      <c r="C335" s="106"/>
      <c r="D335" s="106"/>
      <c r="E335" s="106"/>
      <c r="F335" s="107"/>
      <c r="G335" s="106"/>
      <c r="H335" s="106"/>
      <c r="I335" s="107"/>
      <c r="J335" s="115"/>
    </row>
    <row r="336" spans="1:10" ht="15.5" x14ac:dyDescent="0.35">
      <c r="A336" s="4"/>
      <c r="B336" s="5" t="s">
        <v>310</v>
      </c>
      <c r="C336" s="5"/>
      <c r="D336" s="5"/>
      <c r="E336" s="5"/>
      <c r="F336" s="10"/>
      <c r="G336" s="5"/>
      <c r="H336" s="4"/>
      <c r="I336" s="67"/>
      <c r="J336" s="115"/>
    </row>
    <row r="337" spans="1:10" x14ac:dyDescent="0.35">
      <c r="A337" s="106"/>
      <c r="B337" s="106"/>
      <c r="C337" s="106"/>
      <c r="D337" s="106"/>
      <c r="E337" s="106"/>
      <c r="F337" s="107"/>
      <c r="G337" s="106"/>
      <c r="H337" s="106"/>
      <c r="I337" s="107"/>
      <c r="J337" s="115"/>
    </row>
    <row r="338" spans="1:10" ht="15" thickBot="1" x14ac:dyDescent="0.4">
      <c r="A338" s="106"/>
      <c r="B338" s="160" t="s">
        <v>311</v>
      </c>
      <c r="C338" s="109"/>
      <c r="D338" s="109"/>
      <c r="E338" s="109"/>
      <c r="F338" s="110"/>
      <c r="G338" s="109"/>
      <c r="H338" s="109"/>
      <c r="I338" s="110"/>
      <c r="J338" s="115"/>
    </row>
    <row r="339" spans="1:10" x14ac:dyDescent="0.35">
      <c r="A339" s="106"/>
      <c r="B339" s="106"/>
      <c r="C339" s="106"/>
      <c r="D339" s="106"/>
      <c r="E339" s="106"/>
      <c r="F339" s="107"/>
      <c r="G339" s="106"/>
      <c r="H339" s="106"/>
      <c r="I339" s="107"/>
      <c r="J339" s="115"/>
    </row>
    <row r="340" spans="1:10" ht="27" customHeight="1" x14ac:dyDescent="0.35">
      <c r="A340" s="106"/>
      <c r="B340" s="116" t="s">
        <v>400</v>
      </c>
      <c r="C340" s="106"/>
      <c r="D340" s="176" t="s">
        <v>312</v>
      </c>
      <c r="E340" s="176"/>
      <c r="F340" s="176"/>
      <c r="G340" s="176"/>
      <c r="H340" s="176"/>
      <c r="I340" s="176"/>
      <c r="J340" s="150"/>
    </row>
    <row r="341" spans="1:10" x14ac:dyDescent="0.35">
      <c r="A341" s="106"/>
      <c r="B341" s="106"/>
      <c r="C341" s="106"/>
      <c r="D341" s="106"/>
      <c r="E341" s="106"/>
      <c r="F341" s="107"/>
      <c r="G341" s="106"/>
      <c r="H341" s="106"/>
      <c r="I341" s="107"/>
      <c r="J341" s="115"/>
    </row>
    <row r="342" spans="1:10" x14ac:dyDescent="0.35">
      <c r="A342" s="106"/>
      <c r="B342" s="106"/>
      <c r="C342" s="106"/>
      <c r="D342" s="106" t="s">
        <v>6</v>
      </c>
      <c r="E342" s="162"/>
      <c r="F342" s="174" t="str">
        <f>IF(B340="Incluir",IF(OR(E342="",E342=0),"Rellene el presupuesto",IF(OR(NOT(ISNUMBER(E342)),E342&lt;=0),"Rellene con un valor positivo","")),
    IF(OR(E342="",E342=0),"",
        "No rellene el presupuesto sin seleccionar que quiere incluir el subtipo de acción"))</f>
        <v/>
      </c>
      <c r="G342" s="175"/>
      <c r="H342" s="175"/>
      <c r="I342" s="107"/>
      <c r="J342" s="115"/>
    </row>
    <row r="343" spans="1:10" x14ac:dyDescent="0.35">
      <c r="A343" s="106"/>
      <c r="B343" s="106"/>
      <c r="C343" s="106"/>
      <c r="D343" s="106"/>
      <c r="E343" s="106"/>
      <c r="F343" s="107"/>
      <c r="G343" s="106"/>
      <c r="H343" s="106"/>
      <c r="I343" s="107"/>
      <c r="J343" s="115"/>
    </row>
    <row r="344" spans="1:10" x14ac:dyDescent="0.35">
      <c r="A344" s="106"/>
      <c r="B344" s="106"/>
      <c r="C344" s="106"/>
      <c r="D344" s="106" t="s">
        <v>270</v>
      </c>
      <c r="E344" s="106"/>
      <c r="F344" s="107"/>
      <c r="G344" s="106"/>
      <c r="H344" s="106"/>
      <c r="I344" s="107"/>
      <c r="J344" s="115"/>
    </row>
    <row r="345" spans="1:10" x14ac:dyDescent="0.35">
      <c r="A345" s="106"/>
      <c r="B345" s="106"/>
      <c r="C345" s="106"/>
      <c r="D345" s="7" t="s">
        <v>271</v>
      </c>
      <c r="E345" s="7" t="s">
        <v>272</v>
      </c>
      <c r="F345" s="11" t="s">
        <v>156</v>
      </c>
      <c r="G345" s="11" t="s">
        <v>159</v>
      </c>
      <c r="H345" s="8" t="s">
        <v>273</v>
      </c>
      <c r="I345" s="11" t="s">
        <v>274</v>
      </c>
      <c r="J345" s="115"/>
    </row>
    <row r="346" spans="1:10" ht="29" x14ac:dyDescent="0.35">
      <c r="A346" s="106"/>
      <c r="B346" s="106"/>
      <c r="C346" s="106"/>
      <c r="D346" s="155" t="s">
        <v>160</v>
      </c>
      <c r="E346" s="156" t="s">
        <v>194</v>
      </c>
      <c r="F346" s="153" t="str">
        <f>IFERROR(VLOOKUP(E346,TablaIndicadores[[Código]:[Unidad de medida]],2,0),"")</f>
        <v>RCO 65: Capacidad de las viviendas sociales nuevas o modernizadas</v>
      </c>
      <c r="G346" s="153" t="str">
        <f>IFERROR(VLOOKUP(E346,TablaIndicadores[[Código]:[Unidad de medida]],3,0),"")</f>
        <v>RCO 65: Viviendas</v>
      </c>
      <c r="H346" s="116"/>
      <c r="I346" s="153" t="str">
        <f>IF(B340="Incluir",IF(OR(H346="",E346="",NOT(ISNUMBER(H346)),H346&lt;=0,H346&lt;=0.0000001,H346&gt;1000000000),"Rellene con un valor positivo","SI"),"")</f>
        <v/>
      </c>
      <c r="J346" s="115"/>
    </row>
    <row r="347" spans="1:10" ht="29" x14ac:dyDescent="0.35">
      <c r="A347" s="106"/>
      <c r="B347" s="106"/>
      <c r="C347" s="106"/>
      <c r="D347" s="153" t="s">
        <v>162</v>
      </c>
      <c r="E347" s="154" t="s">
        <v>195</v>
      </c>
      <c r="F347" s="153" t="str">
        <f>IFERROR(VLOOKUP(E347,TablaIndicadores[[Código]:[Unidad de medida]],2,0),"")</f>
        <v>RCR 67:Usuarios anuales de las viviendas sociales nuevas o modernizadas</v>
      </c>
      <c r="G347" s="153" t="str">
        <f>IFERROR(VLOOKUP(E347,TablaIndicadores[[Código]:[Unidad de medida]],3,0),"")</f>
        <v>RCR 67: Usuarios/año</v>
      </c>
      <c r="H347" s="157"/>
      <c r="I347" s="153" t="str">
        <f>IF(B340="Incluir",IF(OR(H347="",E347="",NOT(ISNUMBER(H347)),H347&lt;=0,H347&lt;=0.0000001,H347&gt;1000000000),"Rellene con un valor positivo","SI"),"")</f>
        <v/>
      </c>
      <c r="J347" s="115"/>
    </row>
    <row r="348" spans="1:10" x14ac:dyDescent="0.35">
      <c r="A348" s="106"/>
      <c r="B348" s="106"/>
      <c r="C348" s="106"/>
      <c r="D348" s="106"/>
      <c r="E348" s="106"/>
      <c r="F348" s="107"/>
      <c r="G348" s="106"/>
      <c r="H348" s="106"/>
      <c r="I348" s="107"/>
      <c r="J348" s="115"/>
    </row>
    <row r="349" spans="1:10" x14ac:dyDescent="0.35">
      <c r="A349" s="106"/>
      <c r="B349" s="116" t="s">
        <v>400</v>
      </c>
      <c r="C349" s="106"/>
      <c r="D349" s="112" t="s">
        <v>313</v>
      </c>
      <c r="E349" s="112"/>
      <c r="F349" s="113"/>
      <c r="G349" s="113"/>
      <c r="H349" s="113"/>
      <c r="I349" s="113"/>
      <c r="J349" s="115"/>
    </row>
    <row r="350" spans="1:10" x14ac:dyDescent="0.35">
      <c r="A350" s="106"/>
      <c r="B350" s="106"/>
      <c r="C350" s="106"/>
      <c r="D350" s="106"/>
      <c r="E350" s="106"/>
      <c r="F350" s="107"/>
      <c r="G350" s="106"/>
      <c r="H350" s="106"/>
      <c r="I350" s="107"/>
      <c r="J350" s="115"/>
    </row>
    <row r="351" spans="1:10" x14ac:dyDescent="0.35">
      <c r="A351" s="106"/>
      <c r="B351" s="106"/>
      <c r="C351" s="106"/>
      <c r="D351" s="106" t="s">
        <v>6</v>
      </c>
      <c r="E351" s="162"/>
      <c r="F351" s="174" t="str">
        <f>IF(B349="Incluir",IF(OR(E351="",E351=0),"Rellene el presupuesto",IF(OR(NOT(ISNUMBER(E351)),E351&lt;=0),"Rellene con un valor positivo","")),
    IF(OR(E351="",E351=0),"",
        "No rellene el presupuesto sin seleccionar que quiere incluir el subtipo de acción"))</f>
        <v/>
      </c>
      <c r="G351" s="175"/>
      <c r="H351" s="175"/>
      <c r="I351" s="107"/>
      <c r="J351" s="115"/>
    </row>
    <row r="352" spans="1:10" x14ac:dyDescent="0.35">
      <c r="A352" s="106"/>
      <c r="B352" s="106"/>
      <c r="C352" s="106"/>
      <c r="D352" s="106"/>
      <c r="E352" s="106"/>
      <c r="F352" s="107"/>
      <c r="G352" s="106"/>
      <c r="H352" s="106"/>
      <c r="I352" s="107"/>
      <c r="J352" s="115"/>
    </row>
    <row r="353" spans="1:10" x14ac:dyDescent="0.35">
      <c r="A353" s="106"/>
      <c r="B353" s="106"/>
      <c r="C353" s="106"/>
      <c r="D353" s="106" t="s">
        <v>270</v>
      </c>
      <c r="E353" s="106"/>
      <c r="F353" s="107"/>
      <c r="G353" s="106"/>
      <c r="H353" s="106"/>
      <c r="I353" s="107"/>
      <c r="J353" s="115"/>
    </row>
    <row r="354" spans="1:10" x14ac:dyDescent="0.35">
      <c r="A354" s="106"/>
      <c r="B354" s="106"/>
      <c r="C354" s="106"/>
      <c r="D354" s="7" t="s">
        <v>271</v>
      </c>
      <c r="E354" s="7" t="s">
        <v>272</v>
      </c>
      <c r="F354" s="11" t="s">
        <v>156</v>
      </c>
      <c r="G354" s="11" t="s">
        <v>159</v>
      </c>
      <c r="H354" s="8" t="s">
        <v>273</v>
      </c>
      <c r="I354" s="11" t="s">
        <v>274</v>
      </c>
      <c r="J354" s="115"/>
    </row>
    <row r="355" spans="1:10" ht="72.5" x14ac:dyDescent="0.35">
      <c r="A355" s="106"/>
      <c r="B355" s="106"/>
      <c r="C355" s="106"/>
      <c r="D355" s="155" t="s">
        <v>160</v>
      </c>
      <c r="E355" s="156" t="s">
        <v>196</v>
      </c>
      <c r="F355" s="153" t="str">
        <f>IFERROR(VLOOKUP(E355,TablaIndicadores[[Código]:[Unidad de medida]],2,0),"")</f>
        <v>RCO 113: Población cubierta por proyectos
en el marco de la inclusión socioeconómica
de las comunidades marginadas, las familias
con bajos ingresos y los colectivos menos
favorecidos*</v>
      </c>
      <c r="G355" s="153" t="str">
        <f>IFERROR(VLOOKUP(E355,TablaIndicadores[[Código]:[Unidad de medida]],3,0),"")</f>
        <v>RCO 113:Personas</v>
      </c>
      <c r="H355" s="116"/>
      <c r="I355" s="153" t="str">
        <f>IF(B349="Incluir",IF(OR(H355="",E355="",NOT(ISNUMBER(H355)),H355&lt;=0,H355&lt;=0.0000001,H355&gt;1000000000),"Rellene con un valor positivo","SI"),"")</f>
        <v/>
      </c>
      <c r="J355" s="115"/>
    </row>
    <row r="356" spans="1:10" ht="46.5" customHeight="1" x14ac:dyDescent="0.35">
      <c r="A356" s="106"/>
      <c r="B356" s="106"/>
      <c r="C356" s="106"/>
      <c r="D356" s="153" t="s">
        <v>162</v>
      </c>
      <c r="E356" s="154" t="s">
        <v>197</v>
      </c>
      <c r="F356" s="153" t="str">
        <f>IFERROR(VLOOKUP(E356,TablaIndicadores[[Código]:[Unidad de medida]],2,0),"")</f>
        <v xml:space="preserve">ESR113: Número de personas beneficiarias de actuaciones de inclusión social </v>
      </c>
      <c r="G356" s="153" t="str">
        <f>IFERROR(VLOOKUP(E356,TablaIndicadores[[Código]:[Unidad de medida]],3,0),"")</f>
        <v>ESR113:Personas</v>
      </c>
      <c r="H356" s="157"/>
      <c r="I356" s="153" t="str">
        <f>IF(B349="Incluir",IF(OR(H356="",E356="",NOT(ISNUMBER(H356)),H356&lt;=0,H356&lt;=0.0000001,H356&gt;1000000000),"Rellene con un valor positivo","SI"),"")</f>
        <v/>
      </c>
      <c r="J356" s="115"/>
    </row>
    <row r="357" spans="1:10" x14ac:dyDescent="0.35">
      <c r="A357" s="106"/>
      <c r="B357" s="106"/>
      <c r="C357" s="106"/>
      <c r="D357" s="106"/>
      <c r="E357" s="106"/>
      <c r="F357" s="107"/>
      <c r="G357" s="106"/>
      <c r="H357" s="106"/>
      <c r="I357" s="107"/>
      <c r="J357" s="115"/>
    </row>
    <row r="358" spans="1:10" ht="29.25" customHeight="1" x14ac:dyDescent="0.35">
      <c r="A358" s="106"/>
      <c r="B358" s="116" t="s">
        <v>400</v>
      </c>
      <c r="C358" s="106"/>
      <c r="D358" s="176" t="s">
        <v>314</v>
      </c>
      <c r="E358" s="176"/>
      <c r="F358" s="176"/>
      <c r="G358" s="176"/>
      <c r="H358" s="176"/>
      <c r="I358" s="176"/>
      <c r="J358" s="150"/>
    </row>
    <row r="359" spans="1:10" x14ac:dyDescent="0.35">
      <c r="A359" s="106"/>
      <c r="B359" s="106"/>
      <c r="C359" s="106"/>
      <c r="D359" s="106"/>
      <c r="E359" s="106"/>
      <c r="F359" s="107"/>
      <c r="G359" s="106"/>
      <c r="H359" s="106"/>
      <c r="I359" s="107"/>
      <c r="J359" s="115"/>
    </row>
    <row r="360" spans="1:10" x14ac:dyDescent="0.35">
      <c r="A360" s="106"/>
      <c r="B360" s="106"/>
      <c r="C360" s="106"/>
      <c r="D360" s="106" t="s">
        <v>6</v>
      </c>
      <c r="E360" s="162"/>
      <c r="F360" s="174" t="str">
        <f>IF(B358="Incluir",IF(OR(E360="",E360=0),"Rellene el presupuesto",IF(OR(NOT(ISNUMBER(E360)),E360&lt;=0),"Rellene con un valor positivo","")),
    IF(OR(E360="",E360=0),"",
        "No rellene el presupuesto sin seleccionar que quiere incluir el subtipo de acción"))</f>
        <v/>
      </c>
      <c r="G360" s="175"/>
      <c r="H360" s="175"/>
      <c r="I360" s="107"/>
      <c r="J360" s="115"/>
    </row>
    <row r="361" spans="1:10" x14ac:dyDescent="0.35">
      <c r="A361" s="106"/>
      <c r="B361" s="106"/>
      <c r="C361" s="106"/>
      <c r="D361" s="106"/>
      <c r="E361" s="106"/>
      <c r="F361" s="107"/>
      <c r="G361" s="106"/>
      <c r="H361" s="106"/>
      <c r="I361" s="107"/>
      <c r="J361" s="115"/>
    </row>
    <row r="362" spans="1:10" x14ac:dyDescent="0.35">
      <c r="A362" s="106"/>
      <c r="B362" s="106"/>
      <c r="C362" s="106"/>
      <c r="D362" s="106" t="s">
        <v>270</v>
      </c>
      <c r="E362" s="106"/>
      <c r="F362" s="107"/>
      <c r="G362" s="106"/>
      <c r="H362" s="106"/>
      <c r="I362" s="107"/>
      <c r="J362" s="115"/>
    </row>
    <row r="363" spans="1:10" x14ac:dyDescent="0.35">
      <c r="A363" s="106"/>
      <c r="B363" s="106"/>
      <c r="C363" s="106"/>
      <c r="D363" s="7" t="s">
        <v>271</v>
      </c>
      <c r="E363" s="7" t="s">
        <v>272</v>
      </c>
      <c r="F363" s="11" t="s">
        <v>156</v>
      </c>
      <c r="G363" s="11" t="s">
        <v>159</v>
      </c>
      <c r="H363" s="8" t="s">
        <v>273</v>
      </c>
      <c r="I363" s="11" t="s">
        <v>274</v>
      </c>
      <c r="J363" s="115"/>
    </row>
    <row r="364" spans="1:10" ht="72.5" x14ac:dyDescent="0.35">
      <c r="A364" s="106"/>
      <c r="B364" s="106"/>
      <c r="C364" s="106"/>
      <c r="D364" s="155" t="s">
        <v>160</v>
      </c>
      <c r="E364" s="156" t="s">
        <v>196</v>
      </c>
      <c r="F364" s="153" t="str">
        <f>IFERROR(VLOOKUP(E364,TablaIndicadores[[Código]:[Unidad de medida]],2,0),"")</f>
        <v>RCO 113: Población cubierta por proyectos
en el marco de la inclusión socioeconómica
de las comunidades marginadas, las familias
con bajos ingresos y los colectivos menos
favorecidos*</v>
      </c>
      <c r="G364" s="153" t="str">
        <f>IFERROR(VLOOKUP(E364,TablaIndicadores[[Código]:[Unidad de medida]],3,0),"")</f>
        <v>RCO 113:Personas</v>
      </c>
      <c r="H364" s="116"/>
      <c r="I364" s="153" t="str">
        <f>IF(B358="Incluir",IF(OR(H364="",E364="",NOT(ISNUMBER(H364)),H364&lt;=0,H364&lt;=0.0000001,H364&gt;1000000000),"Rellene con un valor positivo","SI"),"")</f>
        <v/>
      </c>
      <c r="J364" s="115"/>
    </row>
    <row r="365" spans="1:10" ht="45" customHeight="1" x14ac:dyDescent="0.35">
      <c r="A365" s="106"/>
      <c r="B365" s="106"/>
      <c r="C365" s="106"/>
      <c r="D365" s="153" t="s">
        <v>162</v>
      </c>
      <c r="E365" s="154" t="s">
        <v>197</v>
      </c>
      <c r="F365" s="153" t="str">
        <f>IFERROR(VLOOKUP(E365,TablaIndicadores[[Código]:[Unidad de medida]],2,0),"")</f>
        <v xml:space="preserve">ESR113: Número de personas beneficiarias de actuaciones de inclusión social </v>
      </c>
      <c r="G365" s="153" t="str">
        <f>IFERROR(VLOOKUP(E365,TablaIndicadores[[Código]:[Unidad de medida]],3,0),"")</f>
        <v>ESR113:Personas</v>
      </c>
      <c r="H365" s="157"/>
      <c r="I365" s="153" t="str">
        <f>IF(B358="Incluir",IF(OR(H365="",E365="",NOT(ISNUMBER(H365)),H365&lt;=0,H365&lt;=0.0000001,H365&gt;1000000000),"Rellene con un valor positivo","SI"),"")</f>
        <v/>
      </c>
      <c r="J365" s="115"/>
    </row>
    <row r="366" spans="1:10" x14ac:dyDescent="0.35">
      <c r="A366" s="106"/>
      <c r="B366" s="106"/>
      <c r="C366" s="106"/>
      <c r="D366" s="106"/>
      <c r="E366" s="106"/>
      <c r="F366" s="107"/>
      <c r="G366" s="106"/>
      <c r="H366" s="106"/>
      <c r="I366" s="107"/>
      <c r="J366" s="115"/>
    </row>
    <row r="367" spans="1:10" ht="15.5" x14ac:dyDescent="0.35">
      <c r="A367" s="4"/>
      <c r="B367" s="5" t="s">
        <v>315</v>
      </c>
      <c r="C367" s="5"/>
      <c r="D367" s="5"/>
      <c r="E367" s="5"/>
      <c r="F367" s="10"/>
      <c r="G367" s="5"/>
      <c r="H367" s="4"/>
      <c r="I367" s="67"/>
      <c r="J367" s="115"/>
    </row>
    <row r="368" spans="1:10" x14ac:dyDescent="0.35">
      <c r="A368" s="106"/>
      <c r="B368" s="106"/>
      <c r="C368" s="106"/>
      <c r="D368" s="106"/>
      <c r="E368" s="106"/>
      <c r="F368" s="107"/>
      <c r="G368" s="106"/>
      <c r="H368" s="106"/>
      <c r="I368" s="107"/>
      <c r="J368" s="115"/>
    </row>
    <row r="369" spans="1:10" ht="15" thickBot="1" x14ac:dyDescent="0.4">
      <c r="A369" s="106"/>
      <c r="B369" s="160" t="s">
        <v>58</v>
      </c>
      <c r="C369" s="109"/>
      <c r="D369" s="109"/>
      <c r="E369" s="109"/>
      <c r="F369" s="110"/>
      <c r="G369" s="109"/>
      <c r="H369" s="109"/>
      <c r="I369" s="110"/>
      <c r="J369" s="115"/>
    </row>
    <row r="370" spans="1:10" x14ac:dyDescent="0.35">
      <c r="A370" s="106"/>
      <c r="B370" s="106"/>
      <c r="C370" s="106"/>
      <c r="D370" s="106"/>
      <c r="E370" s="106"/>
      <c r="F370" s="107"/>
      <c r="G370" s="106"/>
      <c r="H370" s="106"/>
      <c r="I370" s="107"/>
      <c r="J370" s="115"/>
    </row>
    <row r="371" spans="1:10" x14ac:dyDescent="0.35">
      <c r="A371" s="106"/>
      <c r="B371" s="116" t="s">
        <v>400</v>
      </c>
      <c r="C371" s="106"/>
      <c r="D371" s="112" t="s">
        <v>316</v>
      </c>
      <c r="E371" s="112"/>
      <c r="F371" s="113"/>
      <c r="G371" s="113"/>
      <c r="H371" s="113"/>
      <c r="I371" s="113"/>
      <c r="J371" s="115"/>
    </row>
    <row r="372" spans="1:10" x14ac:dyDescent="0.35">
      <c r="A372" s="106"/>
      <c r="B372" s="106"/>
      <c r="C372" s="106"/>
      <c r="D372" s="106"/>
      <c r="E372" s="106"/>
      <c r="F372" s="107"/>
      <c r="G372" s="106"/>
      <c r="H372" s="106"/>
      <c r="I372" s="107"/>
      <c r="J372" s="115"/>
    </row>
    <row r="373" spans="1:10" x14ac:dyDescent="0.35">
      <c r="A373" s="106"/>
      <c r="B373" s="106"/>
      <c r="C373" s="106"/>
      <c r="D373" s="106" t="s">
        <v>6</v>
      </c>
      <c r="E373" s="162"/>
      <c r="F373" s="174" t="str">
        <f>IF(B371="Incluir",IF(OR(E373="",E373=0),"Rellene el presupuesto",IF(OR(NOT(ISNUMBER(E373)),E373&lt;=0),"Rellene con un valor positivo","")),
    IF(OR(E373="",E373=0),"",
        "No rellene el presupuesto sin seleccionar que quiere incluir el subtipo de acción"))</f>
        <v/>
      </c>
      <c r="G373" s="175"/>
      <c r="H373" s="175"/>
      <c r="I373" s="107"/>
      <c r="J373" s="115"/>
    </row>
    <row r="374" spans="1:10" x14ac:dyDescent="0.35">
      <c r="A374" s="106"/>
      <c r="B374" s="106"/>
      <c r="C374" s="106"/>
      <c r="D374" s="106"/>
      <c r="E374" s="106"/>
      <c r="F374" s="107"/>
      <c r="G374" s="106"/>
      <c r="H374" s="106"/>
      <c r="I374" s="107"/>
      <c r="J374" s="115"/>
    </row>
    <row r="375" spans="1:10" x14ac:dyDescent="0.35">
      <c r="A375" s="106"/>
      <c r="B375" s="106"/>
      <c r="C375" s="106"/>
      <c r="D375" s="106" t="s">
        <v>270</v>
      </c>
      <c r="E375" s="106"/>
      <c r="F375" s="107"/>
      <c r="G375" s="106"/>
      <c r="H375" s="106"/>
      <c r="I375" s="107"/>
      <c r="J375" s="115"/>
    </row>
    <row r="376" spans="1:10" x14ac:dyDescent="0.35">
      <c r="A376" s="106"/>
      <c r="B376" s="106"/>
      <c r="C376" s="106"/>
      <c r="D376" s="7" t="s">
        <v>271</v>
      </c>
      <c r="E376" s="7" t="s">
        <v>272</v>
      </c>
      <c r="F376" s="11" t="s">
        <v>156</v>
      </c>
      <c r="G376" s="11" t="s">
        <v>159</v>
      </c>
      <c r="H376" s="8" t="s">
        <v>273</v>
      </c>
      <c r="I376" s="11" t="s">
        <v>274</v>
      </c>
      <c r="J376" s="115"/>
    </row>
    <row r="377" spans="1:10" ht="29" x14ac:dyDescent="0.35">
      <c r="A377" s="106"/>
      <c r="B377" s="106"/>
      <c r="C377" s="106"/>
      <c r="D377" s="155" t="s">
        <v>160</v>
      </c>
      <c r="E377" s="156" t="s">
        <v>198</v>
      </c>
      <c r="F377" s="153" t="str">
        <f>IFERROR(VLOOKUP(E377,TablaIndicadores[[Código]:[Unidad de medida]],2,0),"")</f>
        <v>RCO 77: Número de infraestructuras
culturales y turísticas apoyadas*</v>
      </c>
      <c r="G377" s="153" t="str">
        <f>IFERROR(VLOOKUP(E377,TablaIndicadores[[Código]:[Unidad de medida]],3,0),"")</f>
        <v>RCO 77:Sitios culturales y turísticos</v>
      </c>
      <c r="H377" s="116"/>
      <c r="I377" s="153" t="str">
        <f>IF(B371="Incluir",IF(OR(H377="",E377="",NOT(ISNUMBER(H377)),H377&lt;=0,H377&lt;=0.0000001,H377&gt;1000000000),"Rellene con un valor positivo","SI"),"")</f>
        <v/>
      </c>
      <c r="J377" s="115"/>
    </row>
    <row r="378" spans="1:10" ht="29" x14ac:dyDescent="0.35">
      <c r="A378" s="106"/>
      <c r="B378" s="106"/>
      <c r="C378" s="106"/>
      <c r="D378" s="153" t="s">
        <v>162</v>
      </c>
      <c r="E378" s="154" t="s">
        <v>199</v>
      </c>
      <c r="F378" s="153" t="str">
        <f>IFERROR(VLOOKUP(E378,TablaIndicadores[[Código]:[Unidad de medida]],2,0),"")</f>
        <v>RCR 77: Visitantes de instalaciones culturales
y turísticas apoyadas*</v>
      </c>
      <c r="G378" s="153" t="str">
        <f>IFERROR(VLOOKUP(E378,TablaIndicadores[[Código]:[Unidad de medida]],3,0),"")</f>
        <v>Visitantes / año</v>
      </c>
      <c r="H378" s="157"/>
      <c r="I378" s="153" t="str">
        <f>IF(B371="Incluir",IF(OR(H378="",E378="",NOT(ISNUMBER(H378)),H378&lt;=0,H378&lt;=0.0000001,H378&gt;1000000000),"Rellene con un valor positivo","SI"),"")</f>
        <v/>
      </c>
      <c r="J378" s="115"/>
    </row>
    <row r="379" spans="1:10" x14ac:dyDescent="0.35">
      <c r="A379" s="106"/>
      <c r="B379" s="106"/>
      <c r="C379" s="106"/>
      <c r="D379" s="106"/>
      <c r="E379" s="106"/>
      <c r="F379" s="107"/>
      <c r="G379" s="106"/>
      <c r="H379" s="106"/>
      <c r="I379" s="107"/>
      <c r="J379" s="115"/>
    </row>
    <row r="380" spans="1:10" x14ac:dyDescent="0.35">
      <c r="A380" s="106"/>
      <c r="B380" s="116" t="s">
        <v>400</v>
      </c>
      <c r="C380" s="106"/>
      <c r="D380" s="112" t="s">
        <v>317</v>
      </c>
      <c r="E380" s="112"/>
      <c r="F380" s="113"/>
      <c r="G380" s="113"/>
      <c r="H380" s="113"/>
      <c r="I380" s="113"/>
      <c r="J380" s="115"/>
    </row>
    <row r="381" spans="1:10" x14ac:dyDescent="0.35">
      <c r="A381" s="106"/>
      <c r="B381" s="106"/>
      <c r="C381" s="106"/>
      <c r="D381" s="106"/>
      <c r="E381" s="106"/>
      <c r="F381" s="107"/>
      <c r="G381" s="106"/>
      <c r="H381" s="106"/>
      <c r="I381" s="107"/>
      <c r="J381" s="115"/>
    </row>
    <row r="382" spans="1:10" x14ac:dyDescent="0.35">
      <c r="A382" s="106"/>
      <c r="B382" s="106"/>
      <c r="C382" s="106"/>
      <c r="D382" s="106" t="s">
        <v>6</v>
      </c>
      <c r="E382" s="162"/>
      <c r="F382" s="174" t="str">
        <f>IF(B380="Incluir",IF(OR(E382="",E382=0),"Rellene el presupuesto",IF(OR(NOT(ISNUMBER(E382)),E382&lt;=0),"Rellene con un valor positivo","")),
    IF(OR(E382="",E382=0),"",
        "No rellene el presupuesto sin seleccionar que quiere incluir el subtipo de acción"))</f>
        <v/>
      </c>
      <c r="G382" s="175"/>
      <c r="H382" s="175"/>
      <c r="I382" s="107"/>
      <c r="J382" s="115"/>
    </row>
    <row r="383" spans="1:10" x14ac:dyDescent="0.35">
      <c r="A383" s="106"/>
      <c r="B383" s="106"/>
      <c r="C383" s="106"/>
      <c r="D383" s="106"/>
      <c r="E383" s="106"/>
      <c r="F383" s="107"/>
      <c r="G383" s="106"/>
      <c r="H383" s="106"/>
      <c r="I383" s="107"/>
      <c r="J383" s="115"/>
    </row>
    <row r="384" spans="1:10" x14ac:dyDescent="0.35">
      <c r="A384" s="106"/>
      <c r="B384" s="106"/>
      <c r="C384" s="106"/>
      <c r="D384" s="106" t="s">
        <v>270</v>
      </c>
      <c r="E384" s="106"/>
      <c r="F384" s="107"/>
      <c r="G384" s="106"/>
      <c r="H384" s="106"/>
      <c r="I384" s="107"/>
      <c r="J384" s="115"/>
    </row>
    <row r="385" spans="1:10" x14ac:dyDescent="0.35">
      <c r="A385" s="106"/>
      <c r="B385" s="106"/>
      <c r="C385" s="106"/>
      <c r="D385" s="7" t="s">
        <v>271</v>
      </c>
      <c r="E385" s="7" t="s">
        <v>272</v>
      </c>
      <c r="F385" s="11" t="s">
        <v>156</v>
      </c>
      <c r="G385" s="11" t="s">
        <v>159</v>
      </c>
      <c r="H385" s="8" t="s">
        <v>273</v>
      </c>
      <c r="I385" s="11" t="s">
        <v>274</v>
      </c>
      <c r="J385" s="115"/>
    </row>
    <row r="386" spans="1:10" ht="29" x14ac:dyDescent="0.35">
      <c r="A386" s="106"/>
      <c r="B386" s="106"/>
      <c r="C386" s="106"/>
      <c r="D386" s="155" t="s">
        <v>160</v>
      </c>
      <c r="E386" s="156" t="s">
        <v>198</v>
      </c>
      <c r="F386" s="153" t="str">
        <f>IFERROR(VLOOKUP(E386,TablaIndicadores[[Código]:[Unidad de medida]],2,0),"")</f>
        <v>RCO 77: Número de infraestructuras
culturales y turísticas apoyadas*</v>
      </c>
      <c r="G386" s="153" t="str">
        <f>IFERROR(VLOOKUP(E386,TablaIndicadores[[Código]:[Unidad de medida]],3,0),"")</f>
        <v>RCO 77:Sitios culturales y turísticos</v>
      </c>
      <c r="H386" s="116"/>
      <c r="I386" s="153" t="str">
        <f>IF(B380="Incluir",IF(OR(H386="",E386="",NOT(ISNUMBER(H386)),H386&lt;=0,H386&lt;=0.0000001,H386&gt;1000000000),"Rellene con un valor positivo","SI"),"")</f>
        <v/>
      </c>
      <c r="J386" s="115"/>
    </row>
    <row r="387" spans="1:10" ht="29" x14ac:dyDescent="0.35">
      <c r="A387" s="106"/>
      <c r="B387" s="106"/>
      <c r="C387" s="106"/>
      <c r="D387" s="153" t="s">
        <v>162</v>
      </c>
      <c r="E387" s="154" t="s">
        <v>199</v>
      </c>
      <c r="F387" s="153" t="str">
        <f>IFERROR(VLOOKUP(E387,TablaIndicadores[[Código]:[Unidad de medida]],2,0),"")</f>
        <v>RCR 77: Visitantes de instalaciones culturales
y turísticas apoyadas*</v>
      </c>
      <c r="G387" s="153" t="str">
        <f>IFERROR(VLOOKUP(E387,TablaIndicadores[[Código]:[Unidad de medida]],3,0),"")</f>
        <v>Visitantes / año</v>
      </c>
      <c r="H387" s="157"/>
      <c r="I387" s="153" t="str">
        <f>IF(B380="Incluir",IF(OR(H387="",E387="",NOT(ISNUMBER(H387)),H387&lt;=0,H387&lt;=0.0000001,H387&gt;1000000000),"Rellene con un valor positivo","SI"),"")</f>
        <v/>
      </c>
      <c r="J387" s="115"/>
    </row>
    <row r="388" spans="1:10" x14ac:dyDescent="0.35">
      <c r="A388" s="106"/>
      <c r="B388" s="106"/>
      <c r="C388" s="106"/>
      <c r="D388" s="106"/>
      <c r="E388" s="106"/>
      <c r="F388" s="107"/>
      <c r="G388" s="106"/>
      <c r="H388" s="106"/>
      <c r="I388" s="107"/>
      <c r="J388" s="115"/>
    </row>
    <row r="389" spans="1:10" x14ac:dyDescent="0.35">
      <c r="A389" s="106"/>
      <c r="B389" s="116" t="s">
        <v>400</v>
      </c>
      <c r="C389" s="106"/>
      <c r="D389" s="112" t="s">
        <v>318</v>
      </c>
      <c r="E389" s="112"/>
      <c r="F389" s="113"/>
      <c r="G389" s="151"/>
      <c r="H389" s="151"/>
      <c r="I389" s="151"/>
      <c r="J389" s="115"/>
    </row>
    <row r="390" spans="1:10" x14ac:dyDescent="0.35">
      <c r="A390" s="106"/>
      <c r="B390" s="106"/>
      <c r="C390" s="106"/>
      <c r="D390" s="106"/>
      <c r="E390" s="106"/>
      <c r="F390" s="107"/>
      <c r="G390" s="106"/>
      <c r="H390" s="106"/>
      <c r="I390" s="107"/>
      <c r="J390" s="115"/>
    </row>
    <row r="391" spans="1:10" x14ac:dyDescent="0.35">
      <c r="A391" s="106"/>
      <c r="B391" s="106"/>
      <c r="C391" s="106"/>
      <c r="D391" s="106" t="s">
        <v>6</v>
      </c>
      <c r="E391" s="162"/>
      <c r="F391" s="174" t="str">
        <f>IF(B389="Incluir",IF(OR(E391="",E391=0),"Rellene el presupuesto",IF(OR(NOT(ISNUMBER(E391)),E391&lt;=0),"Rellene con un valor positivo","")),
    IF(OR(E391="",E391=0),"",
        "No rellene el presupuesto sin seleccionar que quiere incluir el subtipo de acción"))</f>
        <v/>
      </c>
      <c r="G391" s="175"/>
      <c r="H391" s="175"/>
      <c r="I391" s="107"/>
      <c r="J391" s="115"/>
    </row>
    <row r="392" spans="1:10" x14ac:dyDescent="0.35">
      <c r="A392" s="106"/>
      <c r="B392" s="106"/>
      <c r="C392" s="106"/>
      <c r="D392" s="106"/>
      <c r="E392" s="106"/>
      <c r="F392" s="107"/>
      <c r="G392" s="106"/>
      <c r="H392" s="106"/>
      <c r="I392" s="107"/>
      <c r="J392" s="115"/>
    </row>
    <row r="393" spans="1:10" x14ac:dyDescent="0.35">
      <c r="A393" s="106"/>
      <c r="B393" s="106"/>
      <c r="C393" s="106"/>
      <c r="D393" s="106" t="s">
        <v>270</v>
      </c>
      <c r="E393" s="106"/>
      <c r="F393" s="107"/>
      <c r="G393" s="106"/>
      <c r="H393" s="106"/>
      <c r="I393" s="107"/>
      <c r="J393" s="115"/>
    </row>
    <row r="394" spans="1:10" x14ac:dyDescent="0.35">
      <c r="A394" s="106"/>
      <c r="B394" s="106"/>
      <c r="C394" s="106"/>
      <c r="D394" s="7" t="s">
        <v>271</v>
      </c>
      <c r="E394" s="7" t="s">
        <v>272</v>
      </c>
      <c r="F394" s="11" t="s">
        <v>156</v>
      </c>
      <c r="G394" s="11" t="s">
        <v>159</v>
      </c>
      <c r="H394" s="8" t="s">
        <v>273</v>
      </c>
      <c r="I394" s="11" t="s">
        <v>274</v>
      </c>
      <c r="J394" s="115"/>
    </row>
    <row r="395" spans="1:10" ht="29" x14ac:dyDescent="0.35">
      <c r="A395" s="106"/>
      <c r="B395" s="106"/>
      <c r="C395" s="106"/>
      <c r="D395" s="155" t="s">
        <v>160</v>
      </c>
      <c r="E395" s="156" t="s">
        <v>200</v>
      </c>
      <c r="F395" s="153" t="str">
        <f>IFERROR(VLOOKUP(E395,TablaIndicadores[[Código]:[Unidad de medida]],2,0),"")</f>
        <v>RCO 114: Espacios abiertos creados o rehabilitados en zonas urbanas</v>
      </c>
      <c r="G395" s="153" t="str">
        <f>IFERROR(VLOOKUP(E395,TablaIndicadores[[Código]:[Unidad de medida]],3,0),"")</f>
        <v>RCO 114: Metros cuadrados</v>
      </c>
      <c r="H395" s="116"/>
      <c r="I395" s="153" t="str">
        <f>IF(B389="Incluir",IF(OR(H395="",E395="",NOT(ISNUMBER(H395)),H395&lt;=0,H395&lt;=0.0000001,H395&gt;1000000000),"Rellene con un valor positivo","SI"),"")</f>
        <v/>
      </c>
      <c r="J395" s="115"/>
    </row>
    <row r="396" spans="1:10" ht="29" x14ac:dyDescent="0.35">
      <c r="A396" s="106"/>
      <c r="B396" s="106"/>
      <c r="C396" s="106"/>
      <c r="D396" s="153" t="s">
        <v>162</v>
      </c>
      <c r="E396" s="154" t="s">
        <v>199</v>
      </c>
      <c r="F396" s="153" t="str">
        <f>IFERROR(VLOOKUP(E396,TablaIndicadores[[Código]:[Unidad de medida]],2,0),"")</f>
        <v>RCR 77: Visitantes de instalaciones culturales
y turísticas apoyadas*</v>
      </c>
      <c r="G396" s="153" t="str">
        <f>IFERROR(VLOOKUP(E396,TablaIndicadores[[Código]:[Unidad de medida]],3,0),"")</f>
        <v>Visitantes / año</v>
      </c>
      <c r="H396" s="157"/>
      <c r="I396" s="153" t="str">
        <f>IF(B389="Incluir",IF(OR(H396="",E396="",NOT(ISNUMBER(H396)),H396&lt;=0,H396&lt;=0.0000001,H396&gt;1000000000),"Rellene con un valor positivo","SI"),"")</f>
        <v/>
      </c>
      <c r="J396" s="115"/>
    </row>
    <row r="397" spans="1:10" x14ac:dyDescent="0.35">
      <c r="A397" s="106"/>
      <c r="B397" s="106"/>
      <c r="C397" s="106"/>
      <c r="D397" s="106"/>
      <c r="E397" s="106"/>
      <c r="F397" s="107"/>
      <c r="G397" s="106"/>
      <c r="H397" s="106"/>
      <c r="I397" s="107"/>
      <c r="J397" s="115"/>
    </row>
    <row r="398" spans="1:10" x14ac:dyDescent="0.35">
      <c r="A398" s="106"/>
      <c r="B398" s="116" t="s">
        <v>400</v>
      </c>
      <c r="C398" s="106"/>
      <c r="D398" s="112" t="s">
        <v>319</v>
      </c>
      <c r="E398" s="112"/>
      <c r="F398" s="113"/>
      <c r="G398" s="113"/>
      <c r="H398" s="113"/>
      <c r="I398" s="113"/>
      <c r="J398" s="115"/>
    </row>
    <row r="399" spans="1:10" x14ac:dyDescent="0.35">
      <c r="A399" s="106"/>
      <c r="B399" s="106"/>
      <c r="C399" s="106"/>
      <c r="D399" s="106"/>
      <c r="E399" s="106"/>
      <c r="F399" s="107"/>
      <c r="G399" s="106"/>
      <c r="H399" s="106"/>
      <c r="I399" s="107"/>
      <c r="J399" s="115"/>
    </row>
    <row r="400" spans="1:10" x14ac:dyDescent="0.35">
      <c r="A400" s="106"/>
      <c r="B400" s="106"/>
      <c r="C400" s="106"/>
      <c r="D400" s="106" t="s">
        <v>6</v>
      </c>
      <c r="E400" s="162"/>
      <c r="F400" s="174" t="str">
        <f>IF(B398="Incluir",IF(OR(E400="",E400=0),"Rellene el presupuesto",IF(OR(NOT(ISNUMBER(E400)),E400&lt;=0),"Rellene con un valor positivo","")),
    IF(OR(E400="",E400=0),"",
        "No rellene el presupuesto sin seleccionar que quiere incluir el subtipo de acción"))</f>
        <v/>
      </c>
      <c r="G400" s="175"/>
      <c r="H400" s="175"/>
      <c r="I400" s="107"/>
      <c r="J400" s="115"/>
    </row>
    <row r="401" spans="1:10" x14ac:dyDescent="0.35">
      <c r="A401" s="106"/>
      <c r="B401" s="106"/>
      <c r="C401" s="106"/>
      <c r="D401" s="106"/>
      <c r="E401" s="106"/>
      <c r="F401" s="107"/>
      <c r="G401" s="106"/>
      <c r="H401" s="106"/>
      <c r="I401" s="107"/>
      <c r="J401" s="115"/>
    </row>
    <row r="402" spans="1:10" x14ac:dyDescent="0.35">
      <c r="A402" s="106"/>
      <c r="B402" s="106"/>
      <c r="C402" s="106"/>
      <c r="D402" s="106" t="s">
        <v>270</v>
      </c>
      <c r="E402" s="106"/>
      <c r="F402" s="107"/>
      <c r="G402" s="106"/>
      <c r="H402" s="106"/>
      <c r="I402" s="107"/>
      <c r="J402" s="115"/>
    </row>
    <row r="403" spans="1:10" x14ac:dyDescent="0.35">
      <c r="A403" s="106"/>
      <c r="B403" s="106"/>
      <c r="C403" s="106"/>
      <c r="D403" s="7" t="s">
        <v>271</v>
      </c>
      <c r="E403" s="7" t="s">
        <v>272</v>
      </c>
      <c r="F403" s="11" t="s">
        <v>156</v>
      </c>
      <c r="G403" s="11" t="s">
        <v>159</v>
      </c>
      <c r="H403" s="8" t="s">
        <v>273</v>
      </c>
      <c r="I403" s="11" t="s">
        <v>274</v>
      </c>
      <c r="J403" s="115"/>
    </row>
    <row r="404" spans="1:10" ht="29" x14ac:dyDescent="0.35">
      <c r="A404" s="106"/>
      <c r="B404" s="106"/>
      <c r="C404" s="106"/>
      <c r="D404" s="155" t="s">
        <v>160</v>
      </c>
      <c r="E404" s="156" t="s">
        <v>198</v>
      </c>
      <c r="F404" s="153" t="str">
        <f>IFERROR(VLOOKUP(E404,TablaIndicadores[[Código]:[Unidad de medida]],2,0),"")</f>
        <v>RCO 77: Número de infraestructuras
culturales y turísticas apoyadas*</v>
      </c>
      <c r="G404" s="153" t="str">
        <f>IFERROR(VLOOKUP(E404,TablaIndicadores[[Código]:[Unidad de medida]],3,0),"")</f>
        <v>RCO 77:Sitios culturales y turísticos</v>
      </c>
      <c r="H404" s="116"/>
      <c r="I404" s="153" t="str">
        <f>IF(B398="Incluir",IF(OR(H404="",E404="",NOT(ISNUMBER(H404)),H404&lt;=0,H404&lt;=0.0000001,H404&gt;1000000000),"Rellene con un valor positivo","SI"),"")</f>
        <v/>
      </c>
      <c r="J404" s="115"/>
    </row>
    <row r="405" spans="1:10" ht="29" x14ac:dyDescent="0.35">
      <c r="A405" s="106"/>
      <c r="B405" s="106"/>
      <c r="C405" s="106"/>
      <c r="D405" s="153" t="s">
        <v>162</v>
      </c>
      <c r="E405" s="154" t="s">
        <v>199</v>
      </c>
      <c r="F405" s="153" t="str">
        <f>IFERROR(VLOOKUP(E405,TablaIndicadores[[Código]:[Unidad de medida]],2,0),"")</f>
        <v>RCR 77: Visitantes de instalaciones culturales
y turísticas apoyadas*</v>
      </c>
      <c r="G405" s="153" t="str">
        <f>IFERROR(VLOOKUP(E405,TablaIndicadores[[Código]:[Unidad de medida]],3,0),"")</f>
        <v>Visitantes / año</v>
      </c>
      <c r="H405" s="157"/>
      <c r="I405" s="153" t="str">
        <f>IF(B398="Incluir",IF(OR(H405="",E405="",NOT(ISNUMBER(H405)),H405&lt;=0,H405&lt;=0.0000001,H405&gt;1000000000),"Rellene con un valor positivo","SI"),"")</f>
        <v/>
      </c>
      <c r="J405" s="115"/>
    </row>
    <row r="406" spans="1:10" x14ac:dyDescent="0.35">
      <c r="A406" s="119"/>
      <c r="B406" s="119"/>
      <c r="C406" s="119"/>
      <c r="D406" s="119"/>
      <c r="E406" s="119"/>
      <c r="F406" s="120"/>
      <c r="G406" s="119"/>
      <c r="H406" s="119"/>
      <c r="I406" s="120"/>
      <c r="J406" s="115"/>
    </row>
    <row r="407" spans="1:10" ht="15.5" x14ac:dyDescent="0.35">
      <c r="A407" s="4"/>
      <c r="B407" s="5" t="s">
        <v>791</v>
      </c>
      <c r="C407" s="5"/>
      <c r="D407" s="5"/>
      <c r="E407" s="5"/>
      <c r="F407" s="10"/>
      <c r="G407" s="5"/>
      <c r="H407" s="4"/>
      <c r="I407" s="67"/>
      <c r="J407" s="115"/>
    </row>
    <row r="408" spans="1:10" x14ac:dyDescent="0.35">
      <c r="A408" s="106"/>
      <c r="B408" s="106"/>
      <c r="C408" s="106"/>
      <c r="D408" s="158"/>
      <c r="E408" s="158"/>
      <c r="F408" s="158"/>
      <c r="G408" s="158"/>
      <c r="H408" s="158"/>
      <c r="I408" s="158"/>
      <c r="J408" s="115"/>
    </row>
    <row r="409" spans="1:10" ht="15.5" x14ac:dyDescent="0.35">
      <c r="A409" s="106"/>
      <c r="B409" s="106"/>
      <c r="C409" s="106"/>
      <c r="D409" s="158"/>
      <c r="E409" s="158"/>
      <c r="F409" s="158"/>
      <c r="G409" s="179" t="s">
        <v>792</v>
      </c>
      <c r="H409" s="180"/>
      <c r="I409" s="159">
        <f ca="1">TablaRPresupuestoAI[[#Totals],[Proyecto10]]</f>
        <v>0</v>
      </c>
      <c r="J409" s="115"/>
    </row>
    <row r="410" spans="1:10" x14ac:dyDescent="0.35">
      <c r="A410" s="121"/>
      <c r="B410" s="121"/>
      <c r="C410" s="121"/>
      <c r="D410" s="121"/>
      <c r="E410" s="121"/>
      <c r="F410" s="122"/>
      <c r="G410" s="121"/>
      <c r="H410" s="121"/>
      <c r="I410" s="122"/>
      <c r="J410" s="123"/>
    </row>
  </sheetData>
  <sheetProtection algorithmName="SHA-512" hashValue="c4SB+PY0R7NBAr/rWLZT19jM4RSiLn5Zh8rq2+YlmQIS0UYBKGbLnUXnKc6qKmzFGekDEACwcbAVItHSRU024Q==" saltValue="uph7ftPGun0++SieAJxi0A==" spinCount="100000" sheet="1" objects="1" scenarios="1" selectLockedCells="1"/>
  <mergeCells count="57">
    <mergeCell ref="G409:H409"/>
    <mergeCell ref="F391:H391"/>
    <mergeCell ref="F400:H400"/>
    <mergeCell ref="F342:H342"/>
    <mergeCell ref="F351:H351"/>
    <mergeCell ref="D358:I358"/>
    <mergeCell ref="F360:H360"/>
    <mergeCell ref="F373:H373"/>
    <mergeCell ref="F382:H382"/>
    <mergeCell ref="D340:I340"/>
    <mergeCell ref="F244:H244"/>
    <mergeCell ref="F253:H253"/>
    <mergeCell ref="F264:H264"/>
    <mergeCell ref="F273:H273"/>
    <mergeCell ref="F282:H282"/>
    <mergeCell ref="F291:H291"/>
    <mergeCell ref="F300:H300"/>
    <mergeCell ref="F311:H311"/>
    <mergeCell ref="F320:H320"/>
    <mergeCell ref="D327:I327"/>
    <mergeCell ref="F329:H329"/>
    <mergeCell ref="F235:H235"/>
    <mergeCell ref="D186:I186"/>
    <mergeCell ref="F188:H188"/>
    <mergeCell ref="D195:I195"/>
    <mergeCell ref="F197:H197"/>
    <mergeCell ref="D204:I204"/>
    <mergeCell ref="F206:H206"/>
    <mergeCell ref="D215:I215"/>
    <mergeCell ref="F217:H217"/>
    <mergeCell ref="D224:I224"/>
    <mergeCell ref="F226:H226"/>
    <mergeCell ref="D233:I233"/>
    <mergeCell ref="F177:H177"/>
    <mergeCell ref="F85:H85"/>
    <mergeCell ref="F94:H94"/>
    <mergeCell ref="F103:H103"/>
    <mergeCell ref="F112:H112"/>
    <mergeCell ref="F121:H121"/>
    <mergeCell ref="F130:H130"/>
    <mergeCell ref="F141:H141"/>
    <mergeCell ref="F150:H150"/>
    <mergeCell ref="F159:H159"/>
    <mergeCell ref="F168:H168"/>
    <mergeCell ref="D175:I175"/>
    <mergeCell ref="F76:H76"/>
    <mergeCell ref="E3:I3"/>
    <mergeCell ref="E4:I5"/>
    <mergeCell ref="F14:H14"/>
    <mergeCell ref="F23:H23"/>
    <mergeCell ref="D32:I32"/>
    <mergeCell ref="F34:H34"/>
    <mergeCell ref="F43:H43"/>
    <mergeCell ref="D54:I54"/>
    <mergeCell ref="F56:H56"/>
    <mergeCell ref="D63:I63"/>
    <mergeCell ref="F65:H65"/>
  </mergeCells>
  <conditionalFormatting sqref="I18:I19">
    <cfRule type="containsText" dxfId="41" priority="41" operator="containsText" text="Rellene con">
      <formula>NOT(ISERROR(SEARCH("Rellene con",I18)))</formula>
    </cfRule>
  </conditionalFormatting>
  <conditionalFormatting sqref="I27:I28">
    <cfRule type="containsText" dxfId="40" priority="40" operator="containsText" text="Rellene con">
      <formula>NOT(ISERROR(SEARCH("Rellene con",I27)))</formula>
    </cfRule>
  </conditionalFormatting>
  <conditionalFormatting sqref="I38:I39">
    <cfRule type="containsText" dxfId="39" priority="39" operator="containsText" text="Rellene con">
      <formula>NOT(ISERROR(SEARCH("Rellene con",I38)))</formula>
    </cfRule>
  </conditionalFormatting>
  <conditionalFormatting sqref="I47:I48">
    <cfRule type="containsText" dxfId="38" priority="38" operator="containsText" text="Rellene con">
      <formula>NOT(ISERROR(SEARCH("Rellene con",I47)))</formula>
    </cfRule>
  </conditionalFormatting>
  <conditionalFormatting sqref="I60:I61">
    <cfRule type="containsText" dxfId="37" priority="37" operator="containsText" text="Rellene con">
      <formula>NOT(ISERROR(SEARCH("Rellene con",I60)))</formula>
    </cfRule>
  </conditionalFormatting>
  <conditionalFormatting sqref="I69:I70">
    <cfRule type="containsText" dxfId="36" priority="36" operator="containsText" text="Rellene con">
      <formula>NOT(ISERROR(SEARCH("Rellene con",I69)))</formula>
    </cfRule>
  </conditionalFormatting>
  <conditionalFormatting sqref="I80:I81">
    <cfRule type="containsText" dxfId="35" priority="35" operator="containsText" text="Rellene con">
      <formula>NOT(ISERROR(SEARCH("Rellene con",I80)))</formula>
    </cfRule>
  </conditionalFormatting>
  <conditionalFormatting sqref="I89:I90">
    <cfRule type="containsText" dxfId="34" priority="34" operator="containsText" text="Rellene con">
      <formula>NOT(ISERROR(SEARCH("Rellene con",I89)))</formula>
    </cfRule>
  </conditionalFormatting>
  <conditionalFormatting sqref="I98:I99">
    <cfRule type="containsText" dxfId="33" priority="33" operator="containsText" text="Rellene con">
      <formula>NOT(ISERROR(SEARCH("Rellene con",I98)))</formula>
    </cfRule>
  </conditionalFormatting>
  <conditionalFormatting sqref="I107:I108">
    <cfRule type="containsText" dxfId="32" priority="32" operator="containsText" text="Rellene con">
      <formula>NOT(ISERROR(SEARCH("Rellene con",I107)))</formula>
    </cfRule>
  </conditionalFormatting>
  <conditionalFormatting sqref="I116:I117">
    <cfRule type="containsText" dxfId="31" priority="31" operator="containsText" text="Rellene con">
      <formula>NOT(ISERROR(SEARCH("Rellene con",I116)))</formula>
    </cfRule>
  </conditionalFormatting>
  <conditionalFormatting sqref="I125:I126">
    <cfRule type="containsText" dxfId="30" priority="30" operator="containsText" text="Rellene con">
      <formula>NOT(ISERROR(SEARCH("Rellene con",I125)))</formula>
    </cfRule>
  </conditionalFormatting>
  <conditionalFormatting sqref="I134:I135">
    <cfRule type="containsText" dxfId="29" priority="29" operator="containsText" text="Rellene con">
      <formula>NOT(ISERROR(SEARCH("Rellene con",I134)))</formula>
    </cfRule>
  </conditionalFormatting>
  <conditionalFormatting sqref="I145:I146">
    <cfRule type="containsText" dxfId="28" priority="28" operator="containsText" text="Rellene con">
      <formula>NOT(ISERROR(SEARCH("Rellene con",I145)))</formula>
    </cfRule>
  </conditionalFormatting>
  <conditionalFormatting sqref="I154:I155">
    <cfRule type="containsText" dxfId="27" priority="27" operator="containsText" text="Rellene con">
      <formula>NOT(ISERROR(SEARCH("Rellene con",I154)))</formula>
    </cfRule>
  </conditionalFormatting>
  <conditionalFormatting sqref="I163:I164">
    <cfRule type="containsText" dxfId="26" priority="26" operator="containsText" text="Rellene con">
      <formula>NOT(ISERROR(SEARCH("Rellene con",I163)))</formula>
    </cfRule>
  </conditionalFormatting>
  <conditionalFormatting sqref="I172:I173">
    <cfRule type="containsText" dxfId="25" priority="25" operator="containsText" text="Rellene con">
      <formula>NOT(ISERROR(SEARCH("Rellene con",I172)))</formula>
    </cfRule>
  </conditionalFormatting>
  <conditionalFormatting sqref="I181:I182">
    <cfRule type="containsText" dxfId="24" priority="24" operator="containsText" text="Rellene con">
      <formula>NOT(ISERROR(SEARCH("Rellene con",I181)))</formula>
    </cfRule>
  </conditionalFormatting>
  <conditionalFormatting sqref="I192:I193">
    <cfRule type="containsText" dxfId="23" priority="23" operator="containsText" text="Rellene con">
      <formula>NOT(ISERROR(SEARCH("Rellene con",I192)))</formula>
    </cfRule>
  </conditionalFormatting>
  <conditionalFormatting sqref="I201:I202">
    <cfRule type="containsText" dxfId="22" priority="22" operator="containsText" text="Rellene con">
      <formula>NOT(ISERROR(SEARCH("Rellene con",I201)))</formula>
    </cfRule>
  </conditionalFormatting>
  <conditionalFormatting sqref="I210:I211">
    <cfRule type="containsText" dxfId="21" priority="21" operator="containsText" text="Rellene con">
      <formula>NOT(ISERROR(SEARCH("Rellene con",I210)))</formula>
    </cfRule>
  </conditionalFormatting>
  <conditionalFormatting sqref="I221:I222">
    <cfRule type="containsText" dxfId="20" priority="20" operator="containsText" text="Rellene con">
      <formula>NOT(ISERROR(SEARCH("Rellene con",I221)))</formula>
    </cfRule>
  </conditionalFormatting>
  <conditionalFormatting sqref="I230:I231">
    <cfRule type="containsText" dxfId="19" priority="19" operator="containsText" text="Rellene con">
      <formula>NOT(ISERROR(SEARCH("Rellene con",I230)))</formula>
    </cfRule>
  </conditionalFormatting>
  <conditionalFormatting sqref="I239:I240">
    <cfRule type="containsText" dxfId="18" priority="18" operator="containsText" text="Rellene con">
      <formula>NOT(ISERROR(SEARCH("Rellene con",I239)))</formula>
    </cfRule>
  </conditionalFormatting>
  <conditionalFormatting sqref="I248:I249">
    <cfRule type="containsText" dxfId="17" priority="17" operator="containsText" text="Rellene con">
      <formula>NOT(ISERROR(SEARCH("Rellene con",I248)))</formula>
    </cfRule>
  </conditionalFormatting>
  <conditionalFormatting sqref="I257:I258">
    <cfRule type="containsText" dxfId="16" priority="16" operator="containsText" text="Rellene con">
      <formula>NOT(ISERROR(SEARCH("Rellene con",I257)))</formula>
    </cfRule>
  </conditionalFormatting>
  <conditionalFormatting sqref="I268:I269">
    <cfRule type="containsText" dxfId="15" priority="15" operator="containsText" text="Rellene con">
      <formula>NOT(ISERROR(SEARCH("Rellene con",I268)))</formula>
    </cfRule>
  </conditionalFormatting>
  <conditionalFormatting sqref="I277:I278">
    <cfRule type="containsText" dxfId="14" priority="14" operator="containsText" text="Rellene con">
      <formula>NOT(ISERROR(SEARCH("Rellene con",I277)))</formula>
    </cfRule>
  </conditionalFormatting>
  <conditionalFormatting sqref="I286:I287">
    <cfRule type="containsText" dxfId="13" priority="13" operator="containsText" text="Rellene con">
      <formula>NOT(ISERROR(SEARCH("Rellene con",I286)))</formula>
    </cfRule>
  </conditionalFormatting>
  <conditionalFormatting sqref="I295:I296">
    <cfRule type="containsText" dxfId="12" priority="12" operator="containsText" text="Rellene con">
      <formula>NOT(ISERROR(SEARCH("Rellene con",I295)))</formula>
    </cfRule>
  </conditionalFormatting>
  <conditionalFormatting sqref="I304:I305">
    <cfRule type="containsText" dxfId="11" priority="11" operator="containsText" text="Rellene con">
      <formula>NOT(ISERROR(SEARCH("Rellene con",I304)))</formula>
    </cfRule>
  </conditionalFormatting>
  <conditionalFormatting sqref="I315:I316">
    <cfRule type="containsText" dxfId="10" priority="10" operator="containsText" text="Rellene con">
      <formula>NOT(ISERROR(SEARCH("Rellene con",I315)))</formula>
    </cfRule>
  </conditionalFormatting>
  <conditionalFormatting sqref="I324:I325">
    <cfRule type="containsText" dxfId="9" priority="9" operator="containsText" text="Rellene con">
      <formula>NOT(ISERROR(SEARCH("Rellene con",I324)))</formula>
    </cfRule>
  </conditionalFormatting>
  <conditionalFormatting sqref="I333:I334">
    <cfRule type="containsText" dxfId="8" priority="8" operator="containsText" text="Rellene con">
      <formula>NOT(ISERROR(SEARCH("Rellene con",I333)))</formula>
    </cfRule>
  </conditionalFormatting>
  <conditionalFormatting sqref="I346:I347">
    <cfRule type="containsText" dxfId="7" priority="7" operator="containsText" text="Rellene con">
      <formula>NOT(ISERROR(SEARCH("Rellene con",I346)))</formula>
    </cfRule>
  </conditionalFormatting>
  <conditionalFormatting sqref="I355:I356">
    <cfRule type="containsText" dxfId="6" priority="6" operator="containsText" text="Rellene con">
      <formula>NOT(ISERROR(SEARCH("Rellene con",I355)))</formula>
    </cfRule>
  </conditionalFormatting>
  <conditionalFormatting sqref="I364:I365">
    <cfRule type="containsText" dxfId="5" priority="5" operator="containsText" text="Rellene con">
      <formula>NOT(ISERROR(SEARCH("Rellene con",I364)))</formula>
    </cfRule>
  </conditionalFormatting>
  <conditionalFormatting sqref="I377:I378">
    <cfRule type="containsText" dxfId="4" priority="4" operator="containsText" text="Rellene con">
      <formula>NOT(ISERROR(SEARCH("Rellene con",I377)))</formula>
    </cfRule>
  </conditionalFormatting>
  <conditionalFormatting sqref="I386:I387">
    <cfRule type="containsText" dxfId="3" priority="3" operator="containsText" text="Rellene con">
      <formula>NOT(ISERROR(SEARCH("Rellene con",I386)))</formula>
    </cfRule>
  </conditionalFormatting>
  <conditionalFormatting sqref="I395:I396">
    <cfRule type="containsText" dxfId="2" priority="2" operator="containsText" text="Rellene con">
      <formula>NOT(ISERROR(SEARCH("Rellene con",I395)))</formula>
    </cfRule>
  </conditionalFormatting>
  <conditionalFormatting sqref="I404:I405">
    <cfRule type="containsText" dxfId="1" priority="1" operator="containsText" text="Rellene con">
      <formula>NOT(ISERROR(SEARCH("Rellene con",I404)))</formula>
    </cfRule>
  </conditionalFormatting>
  <conditionalFormatting sqref="I408">
    <cfRule type="containsText" dxfId="0" priority="42" operator="containsText" text="Rellene un indicador">
      <formula>NOT(ISERROR(SEARCH("Rellene un indicador",I408)))</formula>
    </cfRule>
  </conditionalFormatting>
  <dataValidations count="52">
    <dataValidation type="list" showInputMessage="1" showErrorMessage="1" sqref="E347" xr:uid="{FF02EF67-5283-46FF-9DB8-E94E056264D3}">
      <formula1>"RCR67"</formula1>
    </dataValidation>
    <dataValidation type="list" showInputMessage="1" showErrorMessage="1" sqref="E346" xr:uid="{79646AD6-0A48-49D2-9D25-CA4AF75E9AD0}">
      <formula1>"RCO65"</formula1>
    </dataValidation>
    <dataValidation type="list" showInputMessage="1" showErrorMessage="1" sqref="E395 E404" xr:uid="{B8A1A865-D392-44EC-B431-1F215C88CB15}">
      <formula1>"RCO77,RCO114"</formula1>
    </dataValidation>
    <dataValidation type="list" showInputMessage="1" showErrorMessage="1" sqref="E378 E387 E396 E405" xr:uid="{E02A0BEA-9E48-4524-A475-926D91C3357E}">
      <formula1>"RCR77"</formula1>
    </dataValidation>
    <dataValidation type="list" showInputMessage="1" showErrorMessage="1" sqref="E377 E386" xr:uid="{33E6F132-CC4D-44F0-87C7-2D7A7122099C}">
      <formula1>"RCO77"</formula1>
    </dataValidation>
    <dataValidation type="list" showInputMessage="1" showErrorMessage="1" sqref="E365 E356" xr:uid="{CD1D7666-8611-4193-AB50-13E90E06BCBC}">
      <formula1>"ESR113"</formula1>
    </dataValidation>
    <dataValidation type="list" showInputMessage="1" showErrorMessage="1" sqref="E364 E355" xr:uid="{F1455C31-2B92-4333-A252-A79E848E104D}">
      <formula1>"RCO113"</formula1>
    </dataValidation>
    <dataValidation type="list" showInputMessage="1" showErrorMessage="1" sqref="E334" xr:uid="{3CA8448C-B616-4B21-B1BA-02035CE3EBCB}">
      <formula1>"RCR50,RCR95"</formula1>
    </dataValidation>
    <dataValidation type="list" allowBlank="1" showInputMessage="1" showErrorMessage="1" sqref="E333" xr:uid="{FE2E7B5F-B9E5-4F23-BB8F-4A7272472E60}">
      <formula1>"RCO38"</formula1>
    </dataValidation>
    <dataValidation type="list" showInputMessage="1" showErrorMessage="1" sqref="E325" xr:uid="{E5A71645-04CD-4DBA-AA8C-C6C41B1402CE}">
      <formula1>"RCR95"</formula1>
    </dataValidation>
    <dataValidation type="list" showInputMessage="1" showErrorMessage="1" sqref="E316" xr:uid="{A538BB0A-9E87-4A68-BE0F-401447D675DD}">
      <formula1>"RCR50"</formula1>
    </dataValidation>
    <dataValidation type="list" showInputMessage="1" showErrorMessage="1" sqref="E296 E305" xr:uid="{1A6908C7-8EAB-47EF-B365-1B8C8E8DD17D}">
      <formula1>"RCR52"</formula1>
    </dataValidation>
    <dataValidation type="list" showInputMessage="1" showErrorMessage="1" sqref="E295 E304 E315 E324" xr:uid="{E2CB33AA-A0DD-4459-A8A1-145CC56DE0A0}">
      <formula1>"RCO38"</formula1>
    </dataValidation>
    <dataValidation type="list" showInputMessage="1" showErrorMessage="1" sqref="E269 E278 E287" xr:uid="{72353A6D-5778-4880-8716-FF879E7CD7BA}">
      <formula1>"RCR47,RCR103"</formula1>
    </dataValidation>
    <dataValidation type="list" showInputMessage="1" showErrorMessage="1" sqref="E268 E277 E286" xr:uid="{99215E8C-20D3-465C-8EAA-1D306A54E2D6}">
      <formula1>"RCO34,RCO107"</formula1>
    </dataValidation>
    <dataValidation type="list" showInputMessage="1" showErrorMessage="1" sqref="E249 E258" xr:uid="{3668A46C-9981-4910-867C-F93B6BE5BBC5}">
      <formula1>"RCR42"</formula1>
    </dataValidation>
    <dataValidation type="list" showInputMessage="1" showErrorMessage="1" sqref="E248 E257" xr:uid="{6BCCA989-9D22-445B-8F2B-B79756F372CE}">
      <formula1>"RCO31,RCO32"</formula1>
    </dataValidation>
    <dataValidation type="list" showInputMessage="1" showErrorMessage="1" sqref="E240" xr:uid="{0280C858-9413-44C2-82F2-BE0385BFF4A6}">
      <formula1>"RCR41,RCR42"</formula1>
    </dataValidation>
    <dataValidation type="list" showInputMessage="1" showErrorMessage="1" sqref="E239" xr:uid="{EE072B6A-AB80-4C66-B83B-58941F7362DB}">
      <formula1>"RCO30,RCO31,RCO32"</formula1>
    </dataValidation>
    <dataValidation type="list" showInputMessage="1" showErrorMessage="1" sqref="E222 E231" xr:uid="{CC0259E9-8249-4982-888C-2F2BD27BDA1F}">
      <formula1>"RCR41"</formula1>
    </dataValidation>
    <dataValidation type="list" showInputMessage="1" showErrorMessage="1" sqref="E221 E230" xr:uid="{DBA6AF9D-1049-4BBC-BE80-6990780F8212}">
      <formula1>"RCO30"</formula1>
    </dataValidation>
    <dataValidation type="list" showInputMessage="1" showErrorMessage="1" sqref="E211" xr:uid="{D8E524CA-7CFA-4512-97C8-A6D9C6693061}">
      <formula1>"RCR37"</formula1>
    </dataValidation>
    <dataValidation type="list" showInputMessage="1" showErrorMessage="1" sqref="E202" xr:uid="{33BFA61C-EEA0-4B41-9B14-4A12002DABE0}">
      <formula1>"RCR36"</formula1>
    </dataValidation>
    <dataValidation type="list" showInputMessage="1" showErrorMessage="1" sqref="E193" xr:uid="{74B94E29-3A14-403D-9106-21644A518585}">
      <formula1>"RCR35"</formula1>
    </dataValidation>
    <dataValidation type="list" showInputMessage="1" showErrorMessage="1" sqref="E192 E201 E210" xr:uid="{CD2CDB8C-8201-43D3-9A4A-01B7F2E7AB08}">
      <formula1>"RCO24,RCO26"</formula1>
    </dataValidation>
    <dataValidation type="list" showInputMessage="1" showErrorMessage="1" sqref="E172 E181" xr:uid="{02AC3EA8-63B7-4E14-822F-A6299D2102E8}">
      <formula1>"RCO54,RCO57"</formula1>
    </dataValidation>
    <dataValidation type="list" showInputMessage="1" showErrorMessage="1" sqref="E164" xr:uid="{89E90464-1B24-4138-AD83-5131A86D058A}">
      <formula1>"RCR64"</formula1>
    </dataValidation>
    <dataValidation type="list" showInputMessage="1" showErrorMessage="1" sqref="E163" xr:uid="{3CB50A88-C605-48AC-B53A-72218EEFBE93}">
      <formula1>"RCO58"</formula1>
    </dataValidation>
    <dataValidation type="list" showInputMessage="1" showErrorMessage="1" sqref="E154" xr:uid="{DCF7B20E-3069-4E8E-8C8E-F0E3EEA2DBE9}">
      <formula1>"RCO57"</formula1>
    </dataValidation>
    <dataValidation type="list" showInputMessage="1" showErrorMessage="1" sqref="E146 E155 E173 E182" xr:uid="{4B5F970D-1E16-4CA1-A72E-7B6EBE20D276}">
      <formula1>"RCR62"</formula1>
    </dataValidation>
    <dataValidation type="list" showInputMessage="1" showErrorMessage="1" sqref="E145" xr:uid="{39187C6C-BE9B-447D-9F3B-770AAAA05C54}">
      <formula1>"RCO54,RCO57,RCO59"</formula1>
    </dataValidation>
    <dataValidation type="list" showInputMessage="1" showErrorMessage="1" sqref="E81 E90 E99 E108 E117 E126 E135" xr:uid="{C9A7F8E3-5194-4B0C-8898-46239053E11E}">
      <formula1>"RCR32"</formula1>
    </dataValidation>
    <dataValidation type="list" showInputMessage="1" showErrorMessage="1" sqref="E80 E89 E98 E107 E116 E125 E134" xr:uid="{9387A818-F414-4816-A94B-D8E60674CA79}">
      <formula1>"RCO22"</formula1>
    </dataValidation>
    <dataValidation type="list" showInputMessage="1" showErrorMessage="1" sqref="E61 E70" xr:uid="{7D267711-4976-4268-80E6-A20D8AE0D94F}">
      <formula1>"RCR26"</formula1>
    </dataValidation>
    <dataValidation type="list" showInputMessage="1" showErrorMessage="1" sqref="E60 E69" xr:uid="{2FEE3158-5072-48C3-98D3-F0584815C933}">
      <formula1>"RCO19"</formula1>
    </dataValidation>
    <dataValidation type="list" showInputMessage="1" showErrorMessage="1" sqref="E39 E48" xr:uid="{EEAFE1BE-CB94-40D7-BB2B-786C7D4613CD}">
      <formula1>"RCR19"</formula1>
    </dataValidation>
    <dataValidation type="list" showInputMessage="1" showErrorMessage="1" sqref="E38 E47" xr:uid="{CBF5E0D6-1265-4097-90CF-27BB7BF6FFF7}">
      <formula1>"RCO01"</formula1>
    </dataValidation>
    <dataValidation type="list" showInputMessage="1" showErrorMessage="1" sqref="E19 E28" xr:uid="{14BF038A-CFF1-4904-A173-3F561F44B303}">
      <formula1>"RCR11"</formula1>
    </dataValidation>
    <dataValidation type="list" showInputMessage="1" showErrorMessage="1" sqref="E18 E27" xr:uid="{B185E3FF-C9A0-4C4E-8A88-B109DB57DB8D}">
      <formula1>"RCO14"</formula1>
    </dataValidation>
    <dataValidation type="custom" operator="greaterThanOrEqual" showInputMessage="1" showErrorMessage="1" errorTitle="Subtipo no incluido" error="Seleccione a la izquierda del título que SÍ desea incluir este Ámbito de Intervención antes de completar el presupuesto." sqref="E400 E14 E23 E34 E43 E56 E65 E76 E85 E94 E103 E112 E121 E130 E141 E150 E159 E168 E177 E188 E197 E206 E217 E226 E235 E244 E253 E264 E273 E282 E291 E300 E311 E320 E329 E342 E351 E360 E373 E382 E391" xr:uid="{0D812E00-FA79-4ADD-A042-E557BCF4319D}">
      <formula1>IF(B12="Incluir",E14&gt;=0,OR(E14="",E14=0))</formula1>
    </dataValidation>
    <dataValidation type="list" allowBlank="1" showInputMessage="1" showErrorMessage="1" sqref="E8 E50 E336 E367" xr:uid="{40C62A30-1DAC-4D51-91EB-CEF246742540}">
      <formula1>#REF!</formula1>
    </dataValidation>
    <dataValidation type="custom" operator="greaterThanOrEqual" showInputMessage="1" showErrorMessage="1" errorTitle="Subtipo no incluido" error="Seleccione a la izquierda del título si que desea incluir este subtipo de acción antes de completar el presupuesto" sqref="E207" xr:uid="{326A2477-AAAF-46E6-86FC-F61362D78948}">
      <formula1>IF(B216="Incluir",E207&gt;=0,E207="")</formula1>
    </dataValidation>
    <dataValidation type="custom" operator="greaterThanOrEqual" showInputMessage="1" showErrorMessage="1" errorTitle="Subtipo no incluido" error="Seleccione a la izquierda del título si que desea incluir este subtipo de acción antes de completar el presupuesto" sqref="E35 E44" xr:uid="{A3AFCBC5-FCC9-4EF4-B482-CC2090F426A2}">
      <formula1>IF(B29="Incluir",E35&gt;=0,E35="")</formula1>
    </dataValidation>
    <dataValidation type="custom" operator="greaterThanOrEqual" showInputMessage="1" showErrorMessage="1" errorTitle="Subtipo no incluido" error="Seleccione a la izquierda del título si que desea incluir este subtipo de acción antes de completar el presupuesto" sqref="E392 E15 E57 E77 E142 E151 E160 E169 E178 E189 E198 E218 E227 E236 E245 E254 E265 E274 E283 E292 E301 E312 E321 E330 E343 E352 E361 E374 E383 E401" xr:uid="{FA8D0653-F148-4A5A-86FC-FA709138CBB1}">
      <formula1>IF(B22="Incluir",E15&gt;=0,E15="")</formula1>
    </dataValidation>
    <dataValidation type="custom" allowBlank="1" showInputMessage="1" showErrorMessage="1" sqref="H82 H20 H29 H62 H71" xr:uid="{B391460F-C4C6-44C2-9FE1-DB4FD2364B3D}">
      <formula1>IF(C12="No Incluir",H20="",TRUE)</formula1>
    </dataValidation>
    <dataValidation type="custom" operator="greaterThanOrEqual" showInputMessage="1" showErrorMessage="1" errorTitle="Subtipo no incluido" error="Seleccione a la izquierda del título si que desea incluir este subtipo de acción antes de completar el presupuesto" sqref="E122 E24 E66 E86 E95 E104 E113 E131" xr:uid="{56EF2107-ACEB-4D60-99D3-575180566993}">
      <formula1>IF(B20="Incluir",E24&gt;=0,E24="")</formula1>
    </dataValidation>
    <dataValidation type="custom" allowBlank="1" showInputMessage="1" showErrorMessage="1" sqref="G165" xr:uid="{C10FA794-125E-4BA1-BC74-3BFE203B1A78}">
      <formula1>IF(B159="No Incluir",G165="",TRUE)</formula1>
    </dataValidation>
    <dataValidation type="custom" allowBlank="1" showInputMessage="1" showErrorMessage="1" sqref="G109" xr:uid="{E326381F-C581-461E-8749-CB55D1CC4B6D}">
      <formula1>IF(B105="No Incluir",G109="",TRUE)</formula1>
    </dataValidation>
    <dataValidation type="custom" allowBlank="1" showInputMessage="1" showErrorMessage="1" sqref="G40" xr:uid="{6CF2332F-C3EF-495F-A6AB-6CA81D6DFF6D}">
      <formula1>IF(B35="No Incluir",G40="",TRUE)</formula1>
    </dataValidation>
    <dataValidation type="list" allowBlank="1" showInputMessage="1" showErrorMessage="1" sqref="E12:E13 E21:E22 E398:E399 E41:E42 E309 E33 E74:E75 E83:E84 E92:E93 E101:E102 E110:E111 E119:E120 E128:E129 E139:E140 E148:E149 E157:E158 E166:E167 E55 E187 E196 E205 E216 E225 E234 E242:E243 E251:E252 E262:E263 E271:E272 E280:E281 E289:E290 E298:E299 E64 E318:E319 E176 E328 E349:E350 E341 E371:E372 E380:E381 E389:E390 E359" xr:uid="{41BF7F40-C5D3-4687-88DE-EEE1EB763209}">
      <formula1>INDIRECT($E$8)</formula1>
    </dataValidation>
    <dataValidation type="list" allowBlank="1" showInputMessage="1" showErrorMessage="1" sqref="E407" xr:uid="{746D1313-6EA5-4099-B067-92C754EB5A3D}">
      <formula1>#REF!</formula1>
    </dataValidation>
    <dataValidation type="decimal" allowBlank="1" showInputMessage="1" showErrorMessage="1" errorTitle="Cantidad" error="Rellene con un valor positivo." sqref="H18:H19 H27:H28 H38:H39 H47:H48 H60:H61 H69:H70 H80:H81 H89:H90 H98:H99 H107:H108 H116:H117 H125:H126 H134:H135 H145:H146 H154:H155 H163:H164 H172:H173 H181:H182 H192:H193 H201:H202 H210:H211 H221:H222 H230:H231 H239:H240 H248:H249 H257:H258 H268:H269 H277:H278 H286:H287 H295:H296 H304:H305 H315:H316 H324:H325 H333:H334 H346:H347 H355:H356 H364:H365 H377:H378 H386:H387 H395:H396 H404:H405" xr:uid="{314D51EA-B376-4A1A-B55B-5292C71BBAFB}">
      <formula1>0.0000001</formula1>
      <formula2>1000000000</formula2>
    </dataValidation>
  </dataValidations>
  <printOptions headings="1"/>
  <pageMargins left="0.7" right="0.7" top="0.75" bottom="0.75" header="0.3" footer="0.3"/>
  <pageSetup paperSize="9" scale="31" fitToHeight="0" orientation="portrait" r:id="rId1"/>
  <drawing r:id="rId2"/>
  <tableParts count="41">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s>
  <extLst>
    <ext xmlns:x14="http://schemas.microsoft.com/office/spreadsheetml/2009/9/main" uri="{CCE6A557-97BC-4b89-ADB6-D9C93CAAB3DF}">
      <x14:dataValidations xmlns:xm="http://schemas.microsoft.com/office/excel/2006/main" count="1">
        <x14:dataValidation type="list" allowBlank="1" showInputMessage="1" showErrorMessage="1" xr:uid="{BEBAE1D9-E3EB-465A-8519-4BD8C1433367}">
          <x14:formula1>
            <xm:f>'Listas de valores2'!$B$2:$B$3</xm:f>
          </x14:formula1>
          <xm:sqref>B12 B21 B32 B41 B54 B63 B74 B83 B92 B101 B110 B119 B128 B139 B148 B157 B166 B175 B186 B195 B204 B215 B224 B233 B242 B251 B262 B271 B280 B289 B298 B309 B318 B327 B340 B349 B358 B371 B380 B389 B398</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ECDE54-F09B-4792-A6A6-C4566F43F236}">
  <dimension ref="B2:N41"/>
  <sheetViews>
    <sheetView zoomScale="85" zoomScaleNormal="85" workbookViewId="0"/>
  </sheetViews>
  <sheetFormatPr baseColWidth="10" defaultColWidth="11.453125" defaultRowHeight="14.5" x14ac:dyDescent="0.35"/>
  <cols>
    <col min="2" max="2" width="14.26953125" customWidth="1"/>
    <col min="3" max="3" width="23.453125" customWidth="1"/>
    <col min="4" max="4" width="32.1796875" customWidth="1"/>
    <col min="5" max="5" width="19.81640625" customWidth="1"/>
    <col min="6" max="6" width="50" customWidth="1"/>
    <col min="7" max="7" width="33.26953125" customWidth="1"/>
    <col min="8" max="8" width="25" customWidth="1"/>
    <col min="9" max="9" width="17.54296875" bestFit="1" customWidth="1"/>
    <col min="10" max="10" width="18.81640625" bestFit="1" customWidth="1"/>
    <col min="11" max="11" width="25" customWidth="1"/>
    <col min="12" max="12" width="25" bestFit="1" customWidth="1"/>
    <col min="13" max="13" width="25" customWidth="1"/>
    <col min="14" max="14" width="25.7265625" customWidth="1"/>
  </cols>
  <sheetData>
    <row r="2" spans="2:14" x14ac:dyDescent="0.35">
      <c r="B2" s="31" t="s">
        <v>155</v>
      </c>
      <c r="C2" s="82" t="s">
        <v>27</v>
      </c>
      <c r="D2" s="31" t="s">
        <v>153</v>
      </c>
      <c r="E2" s="31" t="s">
        <v>320</v>
      </c>
      <c r="F2" s="31" t="s">
        <v>156</v>
      </c>
      <c r="G2" s="31" t="s">
        <v>159</v>
      </c>
      <c r="H2" s="3"/>
      <c r="I2" s="3"/>
      <c r="J2" s="3"/>
      <c r="K2" s="3"/>
      <c r="L2" s="3"/>
      <c r="M2" s="3"/>
      <c r="N2" s="3"/>
    </row>
    <row r="3" spans="2:14" ht="72.5" x14ac:dyDescent="0.35">
      <c r="B3" t="s">
        <v>160</v>
      </c>
      <c r="C3" s="70" t="s">
        <v>28</v>
      </c>
      <c r="D3" s="71" t="s">
        <v>38</v>
      </c>
      <c r="E3" s="71" t="s">
        <v>161</v>
      </c>
      <c r="F3" s="71" t="s">
        <v>321</v>
      </c>
      <c r="G3" s="71" t="s">
        <v>322</v>
      </c>
      <c r="H3" s="1"/>
      <c r="I3" s="68"/>
      <c r="J3" s="68"/>
      <c r="K3" s="68"/>
      <c r="L3" s="68"/>
      <c r="M3" s="68"/>
      <c r="N3" s="69"/>
    </row>
    <row r="4" spans="2:14" ht="72.5" x14ac:dyDescent="0.35">
      <c r="B4" t="s">
        <v>160</v>
      </c>
      <c r="C4" s="72" t="s">
        <v>28</v>
      </c>
      <c r="D4" s="73" t="s">
        <v>40</v>
      </c>
      <c r="E4" s="73" t="s">
        <v>164</v>
      </c>
      <c r="F4" s="73" t="s">
        <v>323</v>
      </c>
      <c r="G4" s="73" t="s">
        <v>324</v>
      </c>
      <c r="H4" s="1"/>
      <c r="L4" s="68"/>
      <c r="M4" s="68"/>
      <c r="N4" s="69"/>
    </row>
    <row r="5" spans="2:14" ht="58" x14ac:dyDescent="0.35">
      <c r="B5" t="s">
        <v>160</v>
      </c>
      <c r="C5" s="72" t="s">
        <v>29</v>
      </c>
      <c r="D5" s="71" t="s">
        <v>42</v>
      </c>
      <c r="E5" s="74" t="s">
        <v>166</v>
      </c>
      <c r="F5" s="71" t="s">
        <v>325</v>
      </c>
      <c r="G5" s="71" t="s">
        <v>326</v>
      </c>
      <c r="H5" s="1"/>
      <c r="L5" s="68"/>
      <c r="M5" s="68"/>
      <c r="N5" s="69"/>
    </row>
    <row r="6" spans="2:14" ht="58" x14ac:dyDescent="0.35">
      <c r="B6" t="s">
        <v>160</v>
      </c>
      <c r="C6" s="72" t="s">
        <v>29</v>
      </c>
      <c r="D6" s="75" t="s">
        <v>44</v>
      </c>
      <c r="E6" s="76" t="s">
        <v>168</v>
      </c>
      <c r="F6" s="75" t="s">
        <v>327</v>
      </c>
      <c r="G6" s="75" t="s">
        <v>328</v>
      </c>
      <c r="L6" s="68"/>
      <c r="M6" s="68"/>
      <c r="N6" s="69"/>
    </row>
    <row r="7" spans="2:14" ht="58" x14ac:dyDescent="0.35">
      <c r="B7" t="s">
        <v>160</v>
      </c>
      <c r="C7" s="70" t="s">
        <v>29</v>
      </c>
      <c r="D7" s="77" t="s">
        <v>46</v>
      </c>
      <c r="E7" s="74" t="s">
        <v>170</v>
      </c>
      <c r="F7" s="71" t="s">
        <v>329</v>
      </c>
      <c r="G7" s="71" t="s">
        <v>330</v>
      </c>
      <c r="L7" s="68"/>
      <c r="M7" s="68"/>
      <c r="N7" s="68"/>
    </row>
    <row r="8" spans="2:14" ht="58" x14ac:dyDescent="0.35">
      <c r="B8" t="s">
        <v>160</v>
      </c>
      <c r="C8" s="70" t="s">
        <v>29</v>
      </c>
      <c r="D8" s="77" t="s">
        <v>46</v>
      </c>
      <c r="E8" s="74" t="s">
        <v>171</v>
      </c>
      <c r="F8" s="71" t="s">
        <v>331</v>
      </c>
      <c r="G8" s="71" t="s">
        <v>332</v>
      </c>
      <c r="L8" s="68"/>
      <c r="M8" s="68"/>
      <c r="N8" s="68"/>
    </row>
    <row r="9" spans="2:14" ht="58" x14ac:dyDescent="0.35">
      <c r="B9" t="s">
        <v>160</v>
      </c>
      <c r="C9" s="70" t="s">
        <v>29</v>
      </c>
      <c r="D9" s="77" t="s">
        <v>46</v>
      </c>
      <c r="E9" s="74" t="s">
        <v>174</v>
      </c>
      <c r="F9" s="71" t="s">
        <v>333</v>
      </c>
      <c r="G9" s="71" t="s">
        <v>334</v>
      </c>
      <c r="L9" s="68"/>
      <c r="M9" s="68"/>
      <c r="N9" s="68"/>
    </row>
    <row r="10" spans="2:14" ht="58" x14ac:dyDescent="0.35">
      <c r="B10" t="s">
        <v>160</v>
      </c>
      <c r="C10" s="78" t="s">
        <v>29</v>
      </c>
      <c r="D10" s="79" t="s">
        <v>46</v>
      </c>
      <c r="E10" s="80" t="s">
        <v>172</v>
      </c>
      <c r="F10" s="73" t="s">
        <v>335</v>
      </c>
      <c r="G10" s="73" t="s">
        <v>336</v>
      </c>
      <c r="L10" s="68"/>
      <c r="M10" s="68"/>
      <c r="N10" s="68"/>
    </row>
    <row r="11" spans="2:14" ht="58" x14ac:dyDescent="0.35">
      <c r="B11" t="s">
        <v>160</v>
      </c>
      <c r="C11" s="72" t="s">
        <v>29</v>
      </c>
      <c r="D11" s="73" t="s">
        <v>48</v>
      </c>
      <c r="E11" s="80" t="s">
        <v>176</v>
      </c>
      <c r="F11" s="73" t="s">
        <v>337</v>
      </c>
      <c r="G11" s="73" t="s">
        <v>338</v>
      </c>
      <c r="L11" s="68"/>
      <c r="M11" s="68"/>
      <c r="N11" s="68"/>
    </row>
    <row r="12" spans="2:14" ht="58" x14ac:dyDescent="0.35">
      <c r="B12" t="s">
        <v>160</v>
      </c>
      <c r="C12" s="72" t="s">
        <v>29</v>
      </c>
      <c r="D12" s="73" t="s">
        <v>48</v>
      </c>
      <c r="E12" s="80" t="s">
        <v>177</v>
      </c>
      <c r="F12" s="73" t="s">
        <v>339</v>
      </c>
      <c r="G12" s="73" t="s">
        <v>340</v>
      </c>
      <c r="H12" s="1"/>
      <c r="L12" s="68"/>
      <c r="M12" s="68"/>
      <c r="N12" s="68"/>
    </row>
    <row r="13" spans="2:14" ht="58" x14ac:dyDescent="0.35">
      <c r="B13" t="s">
        <v>160</v>
      </c>
      <c r="C13" s="72" t="s">
        <v>29</v>
      </c>
      <c r="D13" s="73" t="s">
        <v>50</v>
      </c>
      <c r="E13" s="80" t="s">
        <v>181</v>
      </c>
      <c r="F13" s="73" t="s">
        <v>341</v>
      </c>
      <c r="G13" s="73" t="s">
        <v>342</v>
      </c>
      <c r="H13" s="1"/>
      <c r="L13" s="68"/>
      <c r="M13" s="68"/>
      <c r="N13" s="68"/>
    </row>
    <row r="14" spans="2:14" ht="58" x14ac:dyDescent="0.35">
      <c r="B14" t="s">
        <v>160</v>
      </c>
      <c r="C14" s="72" t="s">
        <v>29</v>
      </c>
      <c r="D14" s="73" t="s">
        <v>50</v>
      </c>
      <c r="E14" s="80" t="s">
        <v>183</v>
      </c>
      <c r="F14" s="73" t="s">
        <v>343</v>
      </c>
      <c r="G14" s="73" t="s">
        <v>344</v>
      </c>
      <c r="L14" s="68"/>
      <c r="M14" s="68"/>
      <c r="N14" s="69"/>
    </row>
    <row r="15" spans="2:14" ht="58" x14ac:dyDescent="0.35">
      <c r="B15" t="s">
        <v>160</v>
      </c>
      <c r="C15" s="72" t="s">
        <v>29</v>
      </c>
      <c r="D15" s="73" t="s">
        <v>50</v>
      </c>
      <c r="E15" s="80" t="s">
        <v>184</v>
      </c>
      <c r="F15" s="73" t="s">
        <v>345</v>
      </c>
      <c r="G15" s="73" t="s">
        <v>346</v>
      </c>
      <c r="L15" s="68"/>
      <c r="M15" s="68"/>
      <c r="N15" s="69"/>
    </row>
    <row r="16" spans="2:14" ht="58" x14ac:dyDescent="0.35">
      <c r="B16" t="s">
        <v>160</v>
      </c>
      <c r="C16" s="72" t="s">
        <v>29</v>
      </c>
      <c r="D16" s="71" t="s">
        <v>347</v>
      </c>
      <c r="E16" s="74" t="s">
        <v>187</v>
      </c>
      <c r="F16" s="71" t="s">
        <v>348</v>
      </c>
      <c r="G16" s="71" t="s">
        <v>349</v>
      </c>
      <c r="H16" s="1"/>
      <c r="L16" s="68"/>
      <c r="M16" s="68"/>
      <c r="N16" s="69"/>
    </row>
    <row r="17" spans="2:14" ht="58" x14ac:dyDescent="0.35">
      <c r="B17" t="s">
        <v>160</v>
      </c>
      <c r="C17" s="72" t="s">
        <v>29</v>
      </c>
      <c r="D17" s="71" t="s">
        <v>347</v>
      </c>
      <c r="E17" s="74" t="s">
        <v>186</v>
      </c>
      <c r="F17" s="71" t="s">
        <v>350</v>
      </c>
      <c r="G17" s="71" t="s">
        <v>351</v>
      </c>
      <c r="L17" s="68"/>
      <c r="M17" s="68"/>
      <c r="N17" s="69"/>
    </row>
    <row r="18" spans="2:14" ht="58" x14ac:dyDescent="0.35">
      <c r="B18" t="s">
        <v>160</v>
      </c>
      <c r="C18" s="72" t="s">
        <v>29</v>
      </c>
      <c r="D18" s="73" t="s">
        <v>54</v>
      </c>
      <c r="E18" s="80" t="s">
        <v>190</v>
      </c>
      <c r="F18" s="73" t="s">
        <v>352</v>
      </c>
      <c r="G18" s="73" t="s">
        <v>353</v>
      </c>
      <c r="L18" s="68"/>
      <c r="M18" s="68"/>
      <c r="N18" s="69"/>
    </row>
    <row r="19" spans="2:14" ht="72.5" x14ac:dyDescent="0.35">
      <c r="B19" t="s">
        <v>160</v>
      </c>
      <c r="C19" s="78" t="s">
        <v>30</v>
      </c>
      <c r="D19" s="77" t="s">
        <v>56</v>
      </c>
      <c r="E19" s="71" t="s">
        <v>194</v>
      </c>
      <c r="F19" s="71" t="s">
        <v>354</v>
      </c>
      <c r="G19" s="83" t="s">
        <v>355</v>
      </c>
      <c r="L19" s="68"/>
      <c r="M19" s="68"/>
      <c r="N19" s="69"/>
    </row>
    <row r="20" spans="2:14" ht="72.5" x14ac:dyDescent="0.35">
      <c r="B20" t="s">
        <v>160</v>
      </c>
      <c r="C20" s="70" t="s">
        <v>30</v>
      </c>
      <c r="D20" s="71" t="s">
        <v>56</v>
      </c>
      <c r="E20" s="74" t="s">
        <v>196</v>
      </c>
      <c r="F20" s="71" t="s">
        <v>356</v>
      </c>
      <c r="G20" s="71" t="s">
        <v>357</v>
      </c>
      <c r="H20" s="1"/>
    </row>
    <row r="21" spans="2:14" ht="72.5" x14ac:dyDescent="0.35">
      <c r="B21" t="s">
        <v>160</v>
      </c>
      <c r="C21" s="70" t="s">
        <v>31</v>
      </c>
      <c r="D21" s="71" t="s">
        <v>58</v>
      </c>
      <c r="E21" s="74" t="s">
        <v>200</v>
      </c>
      <c r="F21" s="71" t="s">
        <v>358</v>
      </c>
      <c r="G21" s="71" t="s">
        <v>359</v>
      </c>
    </row>
    <row r="22" spans="2:14" ht="72.5" x14ac:dyDescent="0.35">
      <c r="B22" t="s">
        <v>160</v>
      </c>
      <c r="C22" s="72" t="s">
        <v>31</v>
      </c>
      <c r="D22" s="75" t="s">
        <v>58</v>
      </c>
      <c r="E22" s="76" t="s">
        <v>198</v>
      </c>
      <c r="F22" s="75" t="s">
        <v>360</v>
      </c>
      <c r="G22" s="75" t="s">
        <v>361</v>
      </c>
    </row>
    <row r="23" spans="2:14" ht="72.5" x14ac:dyDescent="0.35">
      <c r="B23" t="s">
        <v>162</v>
      </c>
      <c r="C23" s="72" t="s">
        <v>28</v>
      </c>
      <c r="D23" s="73" t="s">
        <v>38</v>
      </c>
      <c r="E23" s="73" t="s">
        <v>163</v>
      </c>
      <c r="F23" s="73" t="s">
        <v>362</v>
      </c>
      <c r="G23" s="73" t="s">
        <v>363</v>
      </c>
    </row>
    <row r="24" spans="2:14" ht="72.5" x14ac:dyDescent="0.35">
      <c r="B24" t="s">
        <v>162</v>
      </c>
      <c r="C24" s="72" t="s">
        <v>28</v>
      </c>
      <c r="D24" s="73" t="s">
        <v>40</v>
      </c>
      <c r="E24" s="73" t="s">
        <v>165</v>
      </c>
      <c r="F24" s="73" t="s">
        <v>364</v>
      </c>
      <c r="G24" s="73" t="s">
        <v>324</v>
      </c>
    </row>
    <row r="25" spans="2:14" ht="58" x14ac:dyDescent="0.35">
      <c r="B25" t="s">
        <v>162</v>
      </c>
      <c r="C25" s="72" t="s">
        <v>29</v>
      </c>
      <c r="D25" s="71" t="s">
        <v>42</v>
      </c>
      <c r="E25" s="81" t="s">
        <v>167</v>
      </c>
      <c r="F25" s="71" t="s">
        <v>365</v>
      </c>
      <c r="G25" s="71" t="s">
        <v>366</v>
      </c>
    </row>
    <row r="26" spans="2:14" ht="58" x14ac:dyDescent="0.35">
      <c r="B26" t="s">
        <v>162</v>
      </c>
      <c r="C26" s="70" t="s">
        <v>29</v>
      </c>
      <c r="D26" s="77" t="s">
        <v>44</v>
      </c>
      <c r="E26" s="74" t="s">
        <v>169</v>
      </c>
      <c r="F26" s="71" t="s">
        <v>367</v>
      </c>
      <c r="G26" s="71" t="s">
        <v>368</v>
      </c>
    </row>
    <row r="27" spans="2:14" ht="58" x14ac:dyDescent="0.35">
      <c r="B27" t="s">
        <v>162</v>
      </c>
      <c r="C27" s="70" t="s">
        <v>29</v>
      </c>
      <c r="D27" s="79" t="s">
        <v>46</v>
      </c>
      <c r="E27" s="80" t="s">
        <v>173</v>
      </c>
      <c r="F27" s="73" t="s">
        <v>369</v>
      </c>
      <c r="G27" s="73" t="s">
        <v>370</v>
      </c>
    </row>
    <row r="28" spans="2:14" ht="58" x14ac:dyDescent="0.35">
      <c r="B28" t="s">
        <v>162</v>
      </c>
      <c r="C28" s="78" t="s">
        <v>29</v>
      </c>
      <c r="D28" s="79" t="s">
        <v>46</v>
      </c>
      <c r="E28" s="80" t="s">
        <v>175</v>
      </c>
      <c r="F28" s="73" t="s">
        <v>371</v>
      </c>
      <c r="G28" s="73" t="s">
        <v>372</v>
      </c>
    </row>
    <row r="29" spans="2:14" ht="58" x14ac:dyDescent="0.35">
      <c r="B29" t="s">
        <v>162</v>
      </c>
      <c r="C29" s="70" t="s">
        <v>29</v>
      </c>
      <c r="D29" s="71" t="s">
        <v>48</v>
      </c>
      <c r="E29" s="74" t="s">
        <v>178</v>
      </c>
      <c r="F29" s="71" t="s">
        <v>373</v>
      </c>
      <c r="G29" s="71" t="s">
        <v>374</v>
      </c>
    </row>
    <row r="30" spans="2:14" ht="58" x14ac:dyDescent="0.35">
      <c r="B30" t="s">
        <v>162</v>
      </c>
      <c r="C30" s="70" t="s">
        <v>29</v>
      </c>
      <c r="D30" s="71" t="s">
        <v>48</v>
      </c>
      <c r="E30" s="74" t="s">
        <v>179</v>
      </c>
      <c r="F30" s="71" t="s">
        <v>375</v>
      </c>
      <c r="G30" s="71" t="s">
        <v>376</v>
      </c>
    </row>
    <row r="31" spans="2:14" ht="72.5" x14ac:dyDescent="0.35">
      <c r="B31" t="s">
        <v>162</v>
      </c>
      <c r="C31" s="70" t="s">
        <v>29</v>
      </c>
      <c r="D31" s="71" t="s">
        <v>48</v>
      </c>
      <c r="E31" s="74" t="s">
        <v>180</v>
      </c>
      <c r="F31" s="71" t="s">
        <v>377</v>
      </c>
      <c r="G31" s="71" t="s">
        <v>378</v>
      </c>
    </row>
    <row r="32" spans="2:14" ht="58" x14ac:dyDescent="0.35">
      <c r="B32" t="s">
        <v>162</v>
      </c>
      <c r="C32" s="72" t="s">
        <v>29</v>
      </c>
      <c r="D32" s="73" t="s">
        <v>50</v>
      </c>
      <c r="E32" s="80" t="s">
        <v>182</v>
      </c>
      <c r="F32" s="73" t="s">
        <v>379</v>
      </c>
      <c r="G32" s="73" t="s">
        <v>380</v>
      </c>
    </row>
    <row r="33" spans="2:7" ht="58" x14ac:dyDescent="0.35">
      <c r="B33" t="s">
        <v>162</v>
      </c>
      <c r="C33" s="72" t="s">
        <v>29</v>
      </c>
      <c r="D33" s="73" t="s">
        <v>50</v>
      </c>
      <c r="E33" s="80" t="s">
        <v>185</v>
      </c>
      <c r="F33" s="73" t="s">
        <v>381</v>
      </c>
      <c r="G33" s="73" t="s">
        <v>382</v>
      </c>
    </row>
    <row r="34" spans="2:7" ht="58" x14ac:dyDescent="0.35">
      <c r="B34" t="s">
        <v>162</v>
      </c>
      <c r="C34" s="72" t="s">
        <v>29</v>
      </c>
      <c r="D34" s="71" t="s">
        <v>347</v>
      </c>
      <c r="E34" s="74" t="s">
        <v>191</v>
      </c>
      <c r="F34" s="71" t="s">
        <v>383</v>
      </c>
      <c r="G34" s="71" t="s">
        <v>384</v>
      </c>
    </row>
    <row r="35" spans="2:7" ht="58" x14ac:dyDescent="0.35">
      <c r="B35" t="s">
        <v>162</v>
      </c>
      <c r="C35" s="72" t="s">
        <v>29</v>
      </c>
      <c r="D35" s="71" t="s">
        <v>347</v>
      </c>
      <c r="E35" s="74" t="s">
        <v>189</v>
      </c>
      <c r="F35" s="71" t="s">
        <v>385</v>
      </c>
      <c r="G35" s="71" t="s">
        <v>386</v>
      </c>
    </row>
    <row r="36" spans="2:7" ht="58" x14ac:dyDescent="0.35">
      <c r="B36" t="s">
        <v>162</v>
      </c>
      <c r="C36" s="72" t="s">
        <v>29</v>
      </c>
      <c r="D36" s="73" t="s">
        <v>347</v>
      </c>
      <c r="E36" s="80" t="s">
        <v>188</v>
      </c>
      <c r="F36" s="73" t="s">
        <v>387</v>
      </c>
      <c r="G36" s="73" t="s">
        <v>388</v>
      </c>
    </row>
    <row r="37" spans="2:7" ht="58" x14ac:dyDescent="0.35">
      <c r="B37" t="s">
        <v>162</v>
      </c>
      <c r="C37" s="72" t="s">
        <v>29</v>
      </c>
      <c r="D37" s="73" t="s">
        <v>54</v>
      </c>
      <c r="E37" s="80" t="s">
        <v>192</v>
      </c>
      <c r="F37" s="73" t="s">
        <v>389</v>
      </c>
      <c r="G37" s="73" t="s">
        <v>390</v>
      </c>
    </row>
    <row r="38" spans="2:7" ht="58" x14ac:dyDescent="0.35">
      <c r="B38" t="s">
        <v>162</v>
      </c>
      <c r="C38" s="72" t="s">
        <v>29</v>
      </c>
      <c r="D38" s="77" t="s">
        <v>54</v>
      </c>
      <c r="E38" s="74" t="s">
        <v>193</v>
      </c>
      <c r="F38" s="71" t="s">
        <v>391</v>
      </c>
      <c r="G38" s="71" t="s">
        <v>392</v>
      </c>
    </row>
    <row r="39" spans="2:7" ht="72.5" x14ac:dyDescent="0.35">
      <c r="B39" t="s">
        <v>162</v>
      </c>
      <c r="C39" s="72" t="s">
        <v>30</v>
      </c>
      <c r="D39" s="75" t="s">
        <v>56</v>
      </c>
      <c r="E39" s="76" t="s">
        <v>197</v>
      </c>
      <c r="F39" s="75" t="s">
        <v>393</v>
      </c>
      <c r="G39" s="75" t="s">
        <v>394</v>
      </c>
    </row>
    <row r="40" spans="2:7" ht="72.5" x14ac:dyDescent="0.35">
      <c r="B40" t="s">
        <v>162</v>
      </c>
      <c r="C40" s="72" t="s">
        <v>30</v>
      </c>
      <c r="D40" s="75" t="s">
        <v>56</v>
      </c>
      <c r="E40" s="76" t="s">
        <v>195</v>
      </c>
      <c r="F40" s="75" t="s">
        <v>395</v>
      </c>
      <c r="G40" s="75" t="s">
        <v>396</v>
      </c>
    </row>
    <row r="41" spans="2:7" ht="72.5" x14ac:dyDescent="0.35">
      <c r="B41" t="s">
        <v>162</v>
      </c>
      <c r="C41" s="72" t="s">
        <v>31</v>
      </c>
      <c r="D41" s="68" t="s">
        <v>58</v>
      </c>
      <c r="E41" s="69" t="s">
        <v>199</v>
      </c>
      <c r="F41" s="68" t="s">
        <v>397</v>
      </c>
      <c r="G41" s="68" t="s">
        <v>398</v>
      </c>
    </row>
  </sheetData>
  <pageMargins left="0.7" right="0.7" top="0.75" bottom="0.75" header="0.3" footer="0.3"/>
  <pageSetup paperSize="8" orientation="landscape" r:id="rId1"/>
  <tableParts count="1">
    <tablePart r:id="rId2"/>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C15A4-1D38-4642-AC45-82F75631B644}">
  <dimension ref="B1:B3"/>
  <sheetViews>
    <sheetView workbookViewId="0">
      <selection activeCell="B2" sqref="B2"/>
    </sheetView>
  </sheetViews>
  <sheetFormatPr baseColWidth="10" defaultColWidth="11.453125" defaultRowHeight="14.5" x14ac:dyDescent="0.35"/>
  <cols>
    <col min="2" max="2" width="38.1796875" customWidth="1"/>
    <col min="4" max="4" width="34.26953125" customWidth="1"/>
    <col min="6" max="6" width="34.26953125" customWidth="1"/>
    <col min="8" max="8" width="34.26953125" customWidth="1"/>
    <col min="10" max="10" width="34.26953125" customWidth="1"/>
  </cols>
  <sheetData>
    <row r="1" spans="2:2" x14ac:dyDescent="0.35">
      <c r="B1" t="s">
        <v>399</v>
      </c>
    </row>
    <row r="2" spans="2:2" x14ac:dyDescent="0.35">
      <c r="B2" t="s">
        <v>400</v>
      </c>
    </row>
    <row r="3" spans="2:2" x14ac:dyDescent="0.35">
      <c r="B3" t="s">
        <v>268</v>
      </c>
    </row>
  </sheetData>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F26698F4A4F9A6419A6AA665E1C6F99D" ma:contentTypeVersion="1" ma:contentTypeDescription="Crear nuevo documento." ma:contentTypeScope="" ma:versionID="db87d1c624b22ee70a0510294725cf14">
  <xsd:schema xmlns:xsd="http://www.w3.org/2001/XMLSchema" xmlns:xs="http://www.w3.org/2001/XMLSchema" xmlns:p="http://schemas.microsoft.com/office/2006/metadata/properties" xmlns:ns1="http://schemas.microsoft.com/sharepoint/v3" targetNamespace="http://schemas.microsoft.com/office/2006/metadata/properties" ma:root="true" ma:fieldsID="0b5f0d48ff83a005300e43886532853e"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DE5E535F-D4B4-43D1-AE11-941C612F149B}"/>
</file>

<file path=customXml/itemProps2.xml><?xml version="1.0" encoding="utf-8"?>
<ds:datastoreItem xmlns:ds="http://schemas.openxmlformats.org/officeDocument/2006/customXml" ds:itemID="{D264A8E9-0360-4646-A1F6-92B637AC2AFB}"/>
</file>

<file path=customXml/itemProps3.xml><?xml version="1.0" encoding="utf-8"?>
<ds:datastoreItem xmlns:ds="http://schemas.openxmlformats.org/officeDocument/2006/customXml" ds:itemID="{448D4024-E99E-4EB9-A161-CD61792D6BF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17</vt:i4>
      </vt:variant>
      <vt:variant>
        <vt:lpstr>Rangos con nombre</vt:lpstr>
      </vt:variant>
      <vt:variant>
        <vt:i4>4</vt:i4>
      </vt:variant>
    </vt:vector>
  </HeadingPairs>
  <TitlesOfParts>
    <vt:vector size="21" baseType="lpstr">
      <vt:lpstr>DatosGenerales</vt:lpstr>
      <vt:lpstr>ResumenPresupuestoPAI-TA ySTA</vt:lpstr>
      <vt:lpstr>ResumenPresupuestoPAI-AI</vt:lpstr>
      <vt:lpstr>ResumenIndicadoresPorAI</vt:lpstr>
      <vt:lpstr>datosCompletosv2</vt:lpstr>
      <vt:lpstr>Proyecto1</vt:lpstr>
      <vt:lpstr>Proyecto2</vt:lpstr>
      <vt:lpstr>Proyecto3</vt:lpstr>
      <vt:lpstr>Proyecto4</vt:lpstr>
      <vt:lpstr>Proyecto5</vt:lpstr>
      <vt:lpstr>Proyecto6</vt:lpstr>
      <vt:lpstr>Proyecto7</vt:lpstr>
      <vt:lpstr>Proyecto8</vt:lpstr>
      <vt:lpstr>Proyecto9</vt:lpstr>
      <vt:lpstr>Proyecto10</vt:lpstr>
      <vt:lpstr>ListaIndicadores</vt:lpstr>
      <vt:lpstr>Listas de valores2</vt:lpstr>
      <vt:lpstr>'ResumenPresupuestoPAI-AI'!_ftn1</vt:lpstr>
      <vt:lpstr>'ResumenPresupuestoPAI-AI'!_ftn2</vt:lpstr>
      <vt:lpstr>'ResumenPresupuestoPAI-AI'!_ftnref1</vt:lpstr>
      <vt:lpstr>'ResumenPresupuestoPAI-AI'!_ftnref2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2024-11-08T12:43:42Z</dcterms:created>
  <dcterms:modified xsi:type="dcterms:W3CDTF">2024-12-30T13:05:03Z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0x010100F26698F4A4F9A6419A6AA665E1C6F99D</vt:lpwstr>
  </property>
</Properties>
</file>